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8.Ops&amp;Compliance\2016\VNW\Report\Quarterly report\QII-2016\"/>
    </mc:Choice>
  </mc:AlternateContent>
  <bookViews>
    <workbookView xWindow="480" yWindow="105" windowWidth="15480" windowHeight="9855" firstSheet="1" activeTab="1"/>
  </bookViews>
  <sheets>
    <sheet name="Tong quat" sheetId="4" r:id="rId1"/>
    <sheet name="BangCanDoiKeToan_06001" sheetId="1" r:id="rId2"/>
    <sheet name="BCKetQuaHoatDongKinhDoanh_06202" sheetId="2" r:id="rId3"/>
    <sheet name="BCLuuChuyenTienTe_06003" sheetId="3" r:id="rId4"/>
    <sheet name="Sheet1" sheetId="5" state="hidden" r:id="rId5"/>
    <sheet name="Sheet2" sheetId="6" state="hidden" r:id="rId6"/>
    <sheet name="Sheet3" sheetId="7" state="hidden" r:id="rId7"/>
  </sheets>
  <definedNames>
    <definedName name="_xlnm._FilterDatabase" localSheetId="4" hidden="1">Sheet1!$A$26:$AB$36</definedName>
    <definedName name="_xlnm._FilterDatabase" localSheetId="5" hidden="1">Sheet2!$A$1:$AB$98</definedName>
    <definedName name="_xlnm._FilterDatabase" localSheetId="6" hidden="1">Sheet3!$A$1:$AB$19</definedName>
    <definedName name="_xlnm.Print_Area" localSheetId="1">BangCanDoiKeToan_06001!$A$1:$E$116</definedName>
    <definedName name="_xlnm.Print_Area" localSheetId="2">BCKetQuaHoatDongKinhDoanh_06202!$A$1:$G$21</definedName>
    <definedName name="_xlnm.Print_Area" localSheetId="3">BCLuuChuyenTienTe_06003!$A$1:$E$34</definedName>
  </definedNames>
  <calcPr calcId="152511"/>
</workbook>
</file>

<file path=xl/calcChain.xml><?xml version="1.0" encoding="utf-8"?>
<calcChain xmlns="http://schemas.openxmlformats.org/spreadsheetml/2006/main">
  <c r="D17" i="3" l="1"/>
  <c r="D16" i="3"/>
  <c r="D21" i="3" s="1"/>
  <c r="D31" i="3"/>
  <c r="D5" i="3"/>
  <c r="AA98" i="6"/>
  <c r="AA96" i="6"/>
  <c r="AB96" i="6" s="1"/>
  <c r="AA95" i="6"/>
  <c r="AB95" i="6" s="1"/>
  <c r="AA94" i="6"/>
  <c r="AB94" i="6" s="1"/>
  <c r="AA64" i="6"/>
  <c r="AB64" i="6" s="1"/>
  <c r="AA62" i="6"/>
  <c r="AA32" i="6"/>
  <c r="AA20" i="6"/>
  <c r="AA19" i="6"/>
  <c r="AA18" i="6"/>
  <c r="AA17" i="6"/>
  <c r="AA12" i="6"/>
  <c r="AB12" i="6" s="1"/>
  <c r="AA11" i="6"/>
  <c r="AB11" i="6" s="1"/>
  <c r="AA10" i="6"/>
  <c r="AB10" i="6" s="1"/>
  <c r="AB97" i="6" s="1"/>
  <c r="D10" i="3"/>
  <c r="D7" i="3"/>
  <c r="D26" i="3"/>
  <c r="D29" i="3"/>
  <c r="A2" i="6"/>
  <c r="D6" i="3" l="1"/>
  <c r="D12" i="3" s="1"/>
  <c r="D30" i="3" s="1"/>
  <c r="D33" i="3" s="1"/>
  <c r="D34" i="3" s="1"/>
  <c r="AA97" i="6"/>
</calcChain>
</file>

<file path=xl/sharedStrings.xml><?xml version="1.0" encoding="utf-8"?>
<sst xmlns="http://schemas.openxmlformats.org/spreadsheetml/2006/main" count="2126" uniqueCount="765">
  <si>
    <t>Chỉ tiêu</t>
  </si>
  <si>
    <t>BẢNG CÂN ĐỐI KẾ TOÁN</t>
  </si>
  <si>
    <t>A- TÀI SẢN NGẮN HẠN(100 = 110 + 120 + 130 + 140 + 150)</t>
  </si>
  <si>
    <t>A – NỢ PHẢI TRẢ (300 = 310 + 330)</t>
  </si>
  <si>
    <t>CÁC CHỈ TIÊU NGOÀI BẢNG CÂN ĐỐI KẾ TOÁN</t>
  </si>
  <si>
    <t>I.Tiền và các khoản tương đương tiền</t>
  </si>
  <si>
    <t>II. Các khoản đầu tư tài chính ngắn hạn</t>
  </si>
  <si>
    <t>III. Các khoản phải thu ngắn hạn</t>
  </si>
  <si>
    <t>IV. Hàng tồn kho</t>
  </si>
  <si>
    <t>V. Tài sản ngắn hạn khác</t>
  </si>
  <si>
    <t>I. Các khoản phải thu dài hạn</t>
  </si>
  <si>
    <t>II. Tài sản cố định</t>
  </si>
  <si>
    <t>4. Chi phí đầu tư xây dựng cơ bản dở dang</t>
  </si>
  <si>
    <t>TỔNG CỘNG TÀI SẢN (270 = 100 + 200)</t>
  </si>
  <si>
    <t>I. Nợ ngắn hạn</t>
  </si>
  <si>
    <t>II. Nợ dài hạn</t>
  </si>
  <si>
    <t>TỔNG CỘNG NGUỒN VỐN (440 = 300 + 400)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</si>
  <si>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</si>
  <si>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</si>
  <si>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</si>
  <si>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</si>
  <si>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</si>
  <si>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Trong đó:</t>
  </si>
  <si>
    <t>1. Tiền</t>
  </si>
  <si>
    <t>2. Các khoản tương đương tiền</t>
  </si>
  <si>
    <t>1. Đầu tư ngắn hạn</t>
  </si>
  <si>
    <t>2. Dự phòng giảm giá đầu tư tài chính ngắn hạn(*)</t>
  </si>
  <si>
    <t>1. Phải thu của khách hàng</t>
  </si>
  <si>
    <t>2. Trả trước cho người bán</t>
  </si>
  <si>
    <t xml:space="preserve">3. Phải thu nội bộ ngắn hạn </t>
  </si>
  <si>
    <t>5. Các khoản phải thu khác</t>
  </si>
  <si>
    <t>6. Dự phòng phải thu ngắn hạn khó đòi(*)</t>
  </si>
  <si>
    <t>1. Chi phí trả trước ngắn hạn</t>
  </si>
  <si>
    <t xml:space="preserve">2. Thuế GTGT được khấu trừ  </t>
  </si>
  <si>
    <t>3. Thuế và các khoản phải thu nhà nước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</si>
  <si>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</si>
  <si>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</si>
  <si>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</si>
  <si>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</si>
  <si>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5. Dự phòng phải thu dài hạn khó đòi(*)</t>
  </si>
  <si>
    <t>1. Tài sản cố định hữu hình</t>
  </si>
  <si>
    <t>2. Tài sản cố định thuê tài chính</t>
  </si>
  <si>
    <t>3. Tài sản cố định vô hình</t>
  </si>
  <si>
    <t>- Nguyên giá</t>
  </si>
  <si>
    <t>- Giá trị hao mòn luỹ kế (*)</t>
  </si>
  <si>
    <t>1. Đầu tư vào công ty con</t>
  </si>
  <si>
    <t>2. Đầu tư vào công ty liên kết, liên doanh</t>
  </si>
  <si>
    <t>1. Chi phí trả trước dài hạn</t>
  </si>
  <si>
    <t>2. Tài sản thuế thu nhập hoãn lại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</si>
  <si>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</si>
  <si>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</si>
  <si>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</si>
  <si>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</si>
  <si>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</si>
  <si>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</si>
  <si>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</si>
  <si>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</si>
  <si>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</si>
  <si>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</si>
  <si>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</si>
  <si>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</si>
  <si>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</si>
  <si>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</si>
  <si>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</si>
  <si>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</si>
  <si>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</si>
  <si>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</si>
  <si>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</si>
  <si>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</si>
  <si>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</si>
  <si>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</si>
  <si>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</si>
  <si>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6.1. Chứng khoán giao dịch</t>
  </si>
  <si>
    <t xml:space="preserve">6.2. Chứng khoán tạm ngừng giao dịch </t>
  </si>
  <si>
    <t>6.3. Chứng khoán cầm cố</t>
  </si>
  <si>
    <t xml:space="preserve">6.4. Chứng khoán tạm giữ </t>
  </si>
  <si>
    <t>6.5. Chứng khoán chờ thanh toán</t>
  </si>
  <si>
    <t>6.6. Chứng khoán phong toả chờ rút</t>
  </si>
  <si>
    <t>6.7. Chứng khoán chờ giao dịch</t>
  </si>
  <si>
    <t>6.8. Chứng khoán ký quỹ đảm bảo khoản vay</t>
  </si>
  <si>
    <t>6.9 Chứng khoán sửa lỗi giao dịch</t>
  </si>
  <si>
    <t xml:space="preserve">- Nguyên giá </t>
  </si>
  <si>
    <t>- Giá trị hao mòn luỹ kế(*)</t>
  </si>
  <si>
    <t>Mã số</t>
  </si>
  <si>
    <t>1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</si>
  <si>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</si>
  <si>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</si>
  <si>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</si>
  <si>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</si>
  <si>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</si>
  <si>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</si>
  <si>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</si>
  <si>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</si>
  <si>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</si>
  <si>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</si>
  <si>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133</t>
  </si>
  <si>
    <t>135</t>
  </si>
  <si>
    <t>139</t>
  </si>
  <si>
    <t>140</t>
  </si>
  <si>
    <t>150</t>
  </si>
  <si>
    <t>151</t>
  </si>
  <si>
    <t>152</t>
  </si>
  <si>
    <t>158</t>
  </si>
  <si>
    <t>200</t>
  </si>
  <si>
    <t>210</t>
  </si>
  <si>
    <t>211</t>
  </si>
  <si>
    <t>212</t>
  </si>
  <si>
    <t>213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</si>
  <si>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</si>
  <si>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</si>
  <si>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</si>
  <si>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</si>
  <si>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</si>
  <si>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</si>
  <si>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</si>
  <si>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</si>
  <si>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</si>
  <si>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</si>
  <si>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</si>
  <si>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</si>
  <si>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</si>
  <si>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</si>
  <si>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</si>
  <si>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</si>
  <si>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258</t>
  </si>
  <si>
    <t>259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</si>
  <si>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</si>
  <si>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</si>
  <si>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</si>
  <si>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</si>
  <si>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</si>
  <si>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</si>
  <si>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</si>
  <si>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</si>
  <si>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</si>
  <si>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</si>
  <si>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</si>
  <si>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</si>
  <si>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</si>
  <si>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</si>
  <si>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320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</si>
  <si>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</si>
  <si>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</si>
  <si>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</si>
  <si>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</si>
  <si>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</si>
  <si>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</si>
  <si>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</si>
  <si>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</si>
  <si>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</si>
  <si>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</si>
  <si>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</si>
  <si>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</si>
  <si>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</si>
  <si>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</si>
  <si>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</si>
  <si>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</si>
  <si>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</si>
  <si>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</si>
  <si>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</si>
  <si>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</si>
  <si>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</si>
  <si>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</si>
  <si>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2</t>
  </si>
  <si>
    <t>001</t>
  </si>
  <si>
    <t>002</t>
  </si>
  <si>
    <t>003</t>
  </si>
  <si>
    <t>004</t>
  </si>
  <si>
    <t>005</t>
  </si>
  <si>
    <t>006</t>
  </si>
  <si>
    <t>3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</si>
  <si>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</si>
  <si>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</si>
  <si>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</si>
  <si>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</si>
  <si>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</si>
  <si>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</si>
  <si>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</si>
  <si>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</si>
  <si>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</si>
  <si>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020</t>
  </si>
  <si>
    <t>030</t>
  </si>
  <si>
    <t>031</t>
  </si>
  <si>
    <t>032</t>
  </si>
  <si>
    <t>040</t>
  </si>
  <si>
    <t>041</t>
  </si>
  <si>
    <t>042</t>
  </si>
  <si>
    <t>050</t>
  </si>
  <si>
    <t>051</t>
  </si>
  <si>
    <t>Thuyết minh</t>
  </si>
  <si>
    <t>1. Doanh thu</t>
  </si>
  <si>
    <t>01</t>
  </si>
  <si>
    <t>2. Các khoản giảm trừ doanh thu</t>
  </si>
  <si>
    <t>02</t>
  </si>
  <si>
    <t>3.  Doanh thu thuần về hoạt động kinh doanh (10=01-02)</t>
  </si>
  <si>
    <t>10</t>
  </si>
  <si>
    <t>11</t>
  </si>
  <si>
    <t>5. Lợi nhuận gộp của hoạt động kinh doanh(20=10-11)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</si>
  <si>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</si>
  <si>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</si>
  <si>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</si>
  <si>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</si>
  <si>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</si>
  <si>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</si>
  <si>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</si>
  <si>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</si>
  <si>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</si>
  <si>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</si>
  <si>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</si>
  <si>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I. Lưu chuyển tiền từ hoạt động kinh doanh</t>
  </si>
  <si>
    <t>05</t>
  </si>
  <si>
    <t>06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</si>
  <si>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</si>
  <si>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</si>
  <si>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</si>
  <si>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</si>
  <si>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</si>
  <si>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</si>
  <si>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</si>
  <si>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23</t>
  </si>
  <si>
    <t>24</t>
  </si>
  <si>
    <t>5.Tiền chi đầu tư góp vốn vào đơn vị khác</t>
  </si>
  <si>
    <t>6.Tiền thu hồi đầu tư góp vốn vào đơn vị khác</t>
  </si>
  <si>
    <t>26</t>
  </si>
  <si>
    <t>27</t>
  </si>
  <si>
    <t>Lưu chuyển tiền thuần từ hoạt động đầu tư</t>
  </si>
  <si>
    <t>III. Lưu chuyển tiền từ hoạt động tài chính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</si>
  <si>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</si>
  <si>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</si>
  <si>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</si>
  <si>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</si>
  <si>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</si>
  <si>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</si>
  <si>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</si>
  <si>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</si>
  <si>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</si>
  <si>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</si>
  <si>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</si>
  <si>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</si>
  <si>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 = 50+60+61)</t>
  </si>
  <si>
    <t xml:space="preserve">4. Phải thu hoạt động nghiệp vụ </t>
  </si>
  <si>
    <t xml:space="preserve">4. Giao dịch mua bán lại trái phiếu Chính phủ </t>
  </si>
  <si>
    <t>5. Tài sản ngắn hạn khác</t>
  </si>
  <si>
    <t>B. TÀI SẢN DÀI HẠN (200 = 210 + 220 + 250 + 260)</t>
  </si>
  <si>
    <t>III. Các khoản đầu tư tài chính dài hạn</t>
  </si>
  <si>
    <t>3. Đầu tư dài hạn khác</t>
  </si>
  <si>
    <t>4. Dự phòng giảm giá đầu tư tài chính dài hạn (*)</t>
  </si>
  <si>
    <t>IV. Tài sản dài hạn khác</t>
  </si>
  <si>
    <t>3. Tài sản dài hạn khác</t>
  </si>
  <si>
    <t>1.Vay ngắn hạn</t>
  </si>
  <si>
    <t>319</t>
  </si>
  <si>
    <t>10. Quỹ khen thưởng, phúc lợi</t>
  </si>
  <si>
    <t>323</t>
  </si>
  <si>
    <t xml:space="preserve">11. Giao dịch mua bán lại trái phiếu Chính phủ </t>
  </si>
  <si>
    <t>327</t>
  </si>
  <si>
    <t>12. Doanh thu chưa thực hiện ngắn hạn</t>
  </si>
  <si>
    <t>8. Các khoản phải trả, phải nộp ngắn hạn khác</t>
  </si>
  <si>
    <t>9. Dự phòng phải trả ngắn hạn</t>
  </si>
  <si>
    <t>359</t>
  </si>
  <si>
    <t>8. Doanh thu chưa thực hiện dài hạn</t>
  </si>
  <si>
    <t>9. Quỹ phát triển khoa học và công nghệ</t>
  </si>
  <si>
    <t>338</t>
  </si>
  <si>
    <t>10. Quỹ dự phòng bồi thường thiệt hại cho nhà đầu tư</t>
  </si>
  <si>
    <t xml:space="preserve">B - VỐN CHỦ SỞ HỮU </t>
  </si>
  <si>
    <t xml:space="preserve">6. Chứng khoán lưu ký của công ty quản lý quỹ </t>
  </si>
  <si>
    <t>7. Chứng khoán chưa lưu ký của Công ty quản lý quỹ</t>
  </si>
  <si>
    <t>8. Tiền gửi của nhà đầu tư ủy thác</t>
  </si>
  <si>
    <t>- Tiền gửi của nhà đầu tư ủy thác trong nước</t>
  </si>
  <si>
    <t>- Tiền gửi của nhà đầu tư ủy thác nước ngoài</t>
  </si>
  <si>
    <t>9. Danh mục đầu tư của nhà đầu tư ủy thác</t>
  </si>
  <si>
    <t>9.1. Nhà đầu tư ủy thác trong nước</t>
  </si>
  <si>
    <t xml:space="preserve">9.2. Nhà đầu tư ủy thác nước ngoài </t>
  </si>
  <si>
    <t>10. Các khoản phải thu của nhà đầu tư ủy thác</t>
  </si>
  <si>
    <t>11. Các khoản phải trả của nhà đầu tư ủy thác</t>
  </si>
  <si>
    <t>157</t>
  </si>
  <si>
    <t>154</t>
  </si>
  <si>
    <t>4. Chi phí hoạt động kinh doanh, giá vốn hàng bán</t>
  </si>
  <si>
    <t xml:space="preserve">6. Doanh thu hoạt động tài chính </t>
  </si>
  <si>
    <t xml:space="preserve">7. Chi phí tài chính </t>
  </si>
  <si>
    <t>8. Chi phí quản lý doanh nghiệp</t>
  </si>
  <si>
    <t>9. Lợi nhuận thuần từ hoạt động kinh doanh (30=20 +(21-22)- 25)</t>
  </si>
  <si>
    <t>10. Thu nhập khác</t>
  </si>
  <si>
    <t>11. Chi phí khác</t>
  </si>
  <si>
    <t>12. Lợi nhuận khác (40=31-32)</t>
  </si>
  <si>
    <t>13. Tổng lợi nhuận kế toán trước thuế (50=30+40)</t>
  </si>
  <si>
    <t>14. Chi phí thuế TNDN hiện hành</t>
  </si>
  <si>
    <t>15. Chi phí thuế TNDN hoãn lại</t>
  </si>
  <si>
    <t>16. Lợi nhuận sau thuế TNDN (60=50-51-52)</t>
  </si>
  <si>
    <t>17. Lãi trên cổ phiếu (*)</t>
  </si>
  <si>
    <t>1. Tiền thu từ hoạt động nghiệp vụ, cung cấp dịch vụ và doanh thu khác</t>
  </si>
  <si>
    <t xml:space="preserve">2. Tiền chi trả cho hoạt động nghiệp vụ và người cung cấp hàng hóa, dịch vụ </t>
  </si>
  <si>
    <t xml:space="preserve">3. Tiền chi trả cho người lao động </t>
  </si>
  <si>
    <t xml:space="preserve">4. Tiền chi trả lãi vay </t>
  </si>
  <si>
    <t>03</t>
  </si>
  <si>
    <t>04</t>
  </si>
  <si>
    <t xml:space="preserve">5. Tiền chi nộp thuế thu nhập doanh nghiệp </t>
  </si>
  <si>
    <t xml:space="preserve">6. Tiền thu khác từ hoạt động kinh doanh </t>
  </si>
  <si>
    <t xml:space="preserve">7. Tiền chi khác từ hoạt động kinh doanh </t>
  </si>
  <si>
    <t>3. Tiền chi mua các công cụ nợ của đơn vị khác</t>
  </si>
  <si>
    <t>4. Tiền thu từ thanh lý các khoản đầu tư công cụ nợ của đơn vị khác</t>
  </si>
  <si>
    <t>7. Tiền thu cổ tức và lợi nhuận được chia</t>
  </si>
  <si>
    <t xml:space="preserve">1. Tiền thu từ phát hành cổ phiếu, trái phiếu, nhận vốn góp của chủ sở hữu </t>
  </si>
  <si>
    <t>2. Tiền chi trả vốn cho các chủ sở hữu, mua lại cổ phiếu của công ty đã phát hành</t>
  </si>
  <si>
    <t xml:space="preserve">3. Tiền vay ngắn hạn, dài hạn nhận được 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</si>
  <si>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</si>
  <si>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</si>
  <si>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</si>
  <si>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</si>
  <si>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</si>
  <si>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</si>
  <si>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CÔNG TY QUẢN LÝ QUỸ</t>
  </si>
  <si>
    <t>Bảng cân đối kế toán</t>
  </si>
  <si>
    <t>Báo cáo kết quả hoạt động kinh doanh</t>
  </si>
  <si>
    <t>Báo cáo lưu chuyển tiền tệ</t>
  </si>
  <si>
    <t>BangCanDoiKeToan_06001</t>
  </si>
  <si>
    <t>BCLuuChuyenTienTe_06003</t>
  </si>
  <si>
    <t>Năm trước</t>
  </si>
  <si>
    <t>Năm nay</t>
  </si>
  <si>
    <t>Lũy kế từ đầu năm đến cuối quý này</t>
  </si>
  <si>
    <t>Quý</t>
  </si>
  <si>
    <t xml:space="preserve">Năm: </t>
  </si>
  <si>
    <t>Người lập biểu</t>
  </si>
  <si>
    <t>Kế toán trưởng</t>
  </si>
  <si>
    <t>Giám đốc</t>
  </si>
  <si>
    <t>(Ký, họ tên)</t>
  </si>
  <si>
    <t>(Ký, họ tên, đóng dấu)</t>
  </si>
  <si>
    <t xml:space="preserve">Thông tư số 125/2011/TT-BTC, 15/2006/QĐ-BTC </t>
  </si>
  <si>
    <t>4</t>
  </si>
  <si>
    <t xml:space="preserve">Quý: </t>
  </si>
  <si>
    <t>BCKetQuaHoatDongKinhDoanh_06202</t>
  </si>
  <si>
    <t>134</t>
  </si>
  <si>
    <t>Công ty quản lý quỹ: Cty CP Quản Lý Quỹ VinaWealth</t>
  </si>
  <si>
    <t>Địa chỉ: Lầu 5, tòa nhà Sun Wah, 115 Nguyễn Huệ, Q.1, TPHCM.</t>
  </si>
  <si>
    <t>Điện thoại: +84 8 38278535 Fax: +84 8 38278536</t>
  </si>
  <si>
    <t>Nguyễn Thị Thái Thuận</t>
  </si>
  <si>
    <t>Trần Thị Minh Hiền</t>
  </si>
  <si>
    <t>Số cuối kỳ</t>
  </si>
  <si>
    <t>I</t>
  </si>
  <si>
    <t>Lập, ngày 11 tháng 04 năm 2016</t>
  </si>
  <si>
    <t>COMPANY</t>
  </si>
  <si>
    <t>PERIOD</t>
  </si>
  <si>
    <t>JOURNAL TYPE</t>
  </si>
  <si>
    <t>JNAL NO.</t>
  </si>
  <si>
    <t>AUTO REF.</t>
  </si>
  <si>
    <t>TRANS. REF.</t>
  </si>
  <si>
    <t>TRANS. DATE</t>
  </si>
  <si>
    <t>ACCOUNT</t>
  </si>
  <si>
    <t>D/C</t>
  </si>
  <si>
    <t>VND AMOUNT</t>
  </si>
  <si>
    <t>TRANS CUR.</t>
  </si>
  <si>
    <t>TRANS. AMOUNT</t>
  </si>
  <si>
    <t>USD AMOUNT</t>
  </si>
  <si>
    <t>DESCRIPTION 1 (VN)</t>
  </si>
  <si>
    <t>DESCRIPTION 1 (ENG)</t>
  </si>
  <si>
    <t>Cost</t>
  </si>
  <si>
    <t>2016/001</t>
  </si>
  <si>
    <t>131AIF</t>
  </si>
  <si>
    <t>D</t>
  </si>
  <si>
    <t>VND</t>
  </si>
  <si>
    <t>HT</t>
  </si>
  <si>
    <t>VW1</t>
  </si>
  <si>
    <t>131VEOF</t>
  </si>
  <si>
    <t>131VFF</t>
  </si>
  <si>
    <t>131VVF</t>
  </si>
  <si>
    <t>USD</t>
  </si>
  <si>
    <t>BRS</t>
  </si>
  <si>
    <t>C</t>
  </si>
  <si>
    <t>Mgt+com</t>
  </si>
  <si>
    <t>NTD</t>
  </si>
  <si>
    <t>2016/002</t>
  </si>
  <si>
    <t>VVF</t>
  </si>
  <si>
    <t>2016/003</t>
  </si>
  <si>
    <t>Phi´ qua?n ly´</t>
  </si>
  <si>
    <t>APJ</t>
  </si>
  <si>
    <t>334100</t>
  </si>
  <si>
    <t>BPS</t>
  </si>
  <si>
    <t>Salary</t>
  </si>
  <si>
    <t>Luong</t>
  </si>
  <si>
    <t>BPSTB/2016002/003</t>
  </si>
  <si>
    <t>Bonus</t>
  </si>
  <si>
    <t>VNW/ Bonus in 2015</t>
  </si>
  <si>
    <t>Thuo?ng</t>
  </si>
  <si>
    <t>BPSTB/2016002/004</t>
  </si>
  <si>
    <t>138800</t>
  </si>
  <si>
    <t>BRB</t>
  </si>
  <si>
    <t>BRBIDV/2016001/001</t>
  </si>
  <si>
    <t>HDSS</t>
  </si>
  <si>
    <t>APJ/2016002/008</t>
  </si>
  <si>
    <t>DEPOSIT1</t>
  </si>
  <si>
    <t>HDSS4</t>
  </si>
  <si>
    <t>DEPOSIT3</t>
  </si>
  <si>
    <t>HDSS7</t>
  </si>
  <si>
    <t>HDSS8</t>
  </si>
  <si>
    <t>APJ/2016003/009</t>
  </si>
  <si>
    <t>HDSS2</t>
  </si>
  <si>
    <t>DEPOSIT</t>
  </si>
  <si>
    <t>ROLL HDSS</t>
  </si>
  <si>
    <t>INTEREST FROM LAST CONTRACT</t>
  </si>
  <si>
    <t>BPSTB/2016001/001</t>
  </si>
  <si>
    <t>Bank charge</t>
  </si>
  <si>
    <t>1121STB01</t>
  </si>
  <si>
    <t>SCB/ Bank charge in Dec 2015</t>
  </si>
  <si>
    <t>Phi´ ngân ha`ng</t>
  </si>
  <si>
    <t>331ZZZ</t>
  </si>
  <si>
    <t>BPSTB/2016001/003</t>
  </si>
  <si>
    <t>Tet gift</t>
  </si>
  <si>
    <t>Nam Xanh/ Tet gift to customers</t>
  </si>
  <si>
    <t>Qua` Tê´t</t>
  </si>
  <si>
    <t>BPSTB/2016001/004</t>
  </si>
  <si>
    <t>Gift voucher</t>
  </si>
  <si>
    <t>MLQ/ Gift  voucher for guest</t>
  </si>
  <si>
    <t>Phiê´u qua` ta?ng</t>
  </si>
  <si>
    <t>BPSTB/2016001/005</t>
  </si>
  <si>
    <t>Training</t>
  </si>
  <si>
    <t>THanh Tha?o/ Training exp in 2015</t>
  </si>
  <si>
    <t>Ho?c phi´ 2015</t>
  </si>
  <si>
    <t>BPSTB/2016001/006</t>
  </si>
  <si>
    <t>Marketing exp</t>
  </si>
  <si>
    <t>Xi´ch Viê?t/ SMS advertising exp in Nov 2015</t>
  </si>
  <si>
    <t>CP qua?ng ca´o</t>
  </si>
  <si>
    <t>BPSTB/2016001/007</t>
  </si>
  <si>
    <t>Business trip</t>
  </si>
  <si>
    <t>Châu/ MSB Incentive in Dec 2015</t>
  </si>
  <si>
    <t>BPSTB/2016001/008</t>
  </si>
  <si>
    <t>Voucher gift</t>
  </si>
  <si>
    <t>Tu`ng Duong/ Voucher gift to investors</t>
  </si>
  <si>
    <t>BPSTB/2016001/009</t>
  </si>
  <si>
    <t>Advertising</t>
  </si>
  <si>
    <t>DDDN/ Advertising on newspaper</t>
  </si>
  <si>
    <t>Qua?ng ca´o</t>
  </si>
  <si>
    <t>BPSTB/2016001/010</t>
  </si>
  <si>
    <t>Tet Gift</t>
  </si>
  <si>
    <t>La´ Phong/ Tet gift to investors</t>
  </si>
  <si>
    <t>BPSTB/2016001/011</t>
  </si>
  <si>
    <t>Consultant</t>
  </si>
  <si>
    <t>Diep/ Consultant fee in Dec 2015</t>
  </si>
  <si>
    <t>Xang xe</t>
  </si>
  <si>
    <t>BPSTB/2016001/012</t>
  </si>
  <si>
    <t>Promotion</t>
  </si>
  <si>
    <t>Ta`i/ promotion for guest</t>
  </si>
  <si>
    <t>Qua` ta?ng</t>
  </si>
  <si>
    <t>BPSTB/2016001/013</t>
  </si>
  <si>
    <t>Consulting fee</t>
  </si>
  <si>
    <t>Deloitte/ Consulting fee</t>
  </si>
  <si>
    <t>Phi´ tu vâ´n</t>
  </si>
  <si>
    <t>BPSTB/2016001/014</t>
  </si>
  <si>
    <t>Administrative</t>
  </si>
  <si>
    <t>Cu?c Thuê´/ Fines for administrative</t>
  </si>
  <si>
    <t>Pha?t</t>
  </si>
  <si>
    <t>1121MSB01</t>
  </si>
  <si>
    <t>BPSTB/2016001/016</t>
  </si>
  <si>
    <t>Business tax</t>
  </si>
  <si>
    <t>Cu?c thuê´/ Business tax in 2016</t>
  </si>
  <si>
    <t>Thuê´ môn  ba`i</t>
  </si>
  <si>
    <t>BPSTB/2016001/017</t>
  </si>
  <si>
    <t>Participant fee</t>
  </si>
  <si>
    <t>HHTTTP/ Participant fee for Ms X.Dung</t>
  </si>
  <si>
    <t>Phi´ dang ky´</t>
  </si>
  <si>
    <t>BPSTB/2016001/019</t>
  </si>
  <si>
    <t>Rental fee</t>
  </si>
  <si>
    <t>Sunwah/ Rental fee in Q1/2016</t>
  </si>
  <si>
    <t>Phi´ thuê Van pho`ng</t>
  </si>
  <si>
    <t>BPSTB/2016001/020</t>
  </si>
  <si>
    <t>Red envelopes</t>
  </si>
  <si>
    <t>DN Viê?t/ Red envelopes to customers</t>
  </si>
  <si>
    <t>Thiê?p tê´t, bao li` xi`</t>
  </si>
  <si>
    <t>BPSTB/2016001/021</t>
  </si>
  <si>
    <t>Air ticket</t>
  </si>
  <si>
    <t>JTB/ Air ticket in Dec 2015</t>
  </si>
  <si>
    <t>Ve´ ma´y bay</t>
  </si>
  <si>
    <t>BPSTB/2016001/022</t>
  </si>
  <si>
    <t>Taxi fee</t>
  </si>
  <si>
    <t>Vinasun/ Taxi fee in Dec 2015</t>
  </si>
  <si>
    <t>Cuo´c taxi</t>
  </si>
  <si>
    <t>BPSTB/2016001/023</t>
  </si>
  <si>
    <t>Software</t>
  </si>
  <si>
    <t>NKC Nhân/ Winpro 7 for Ms Tha´i's laptop</t>
  </si>
  <si>
    <t>Phâ`n mê`m</t>
  </si>
  <si>
    <t>BPSTB/2016001/024</t>
  </si>
  <si>
    <t>Thu`y Duong/ Promotion Amercan Home 277 acc</t>
  </si>
  <si>
    <t>BPSTB/2016001/025</t>
  </si>
  <si>
    <t>HISIUI</t>
  </si>
  <si>
    <t>BHXHQ1/ HISIUI in Jan 2016</t>
  </si>
  <si>
    <t>BHXH</t>
  </si>
  <si>
    <t>BPSTB/2016001/026</t>
  </si>
  <si>
    <t>Mailinh/ Taxi fee in Dec 2015</t>
  </si>
  <si>
    <t>Phi´ taxi</t>
  </si>
  <si>
    <t>BPSTB/2016001/027</t>
  </si>
  <si>
    <t>Digital signatu</t>
  </si>
  <si>
    <t>VNPT/ Digital signature extending to 03/2019</t>
  </si>
  <si>
    <t>Gia ha?n chu~ ky´ sô´</t>
  </si>
  <si>
    <t>BPSTB/2016001/028</t>
  </si>
  <si>
    <t>Expense</t>
  </si>
  <si>
    <t>Châu/ Business trip</t>
  </si>
  <si>
    <t>Pho`ng KS</t>
  </si>
  <si>
    <t>BPSTB/2016001/029</t>
  </si>
  <si>
    <t>Healthcare</t>
  </si>
  <si>
    <t>Song An/ Healthcare for Staffs (Ngo?c Tha?o, Thi,</t>
  </si>
  <si>
    <t>Nguyên)</t>
  </si>
  <si>
    <t>Kha´m su´c kho?e</t>
  </si>
  <si>
    <t>BPSTB/2016001/030</t>
  </si>
  <si>
    <t>THL/ Last payment Advertising on LFD network</t>
  </si>
  <si>
    <t>Phi´ qua?ng ca´o</t>
  </si>
  <si>
    <t>BRSTB/2016001/004</t>
  </si>
  <si>
    <t>PIT</t>
  </si>
  <si>
    <t>Receivable on be half fund for PIT investors</t>
  </si>
  <si>
    <t>Thu ho thuê´ TNCN</t>
  </si>
  <si>
    <t>BPSTB/2016001/032</t>
  </si>
  <si>
    <t>Commission fee</t>
  </si>
  <si>
    <t>Andrew/ Commission from Jan to Aug 2015</t>
  </si>
  <si>
    <t>Pho`ng kha´ch sa?n</t>
  </si>
  <si>
    <t>BPSTB/2016001/034</t>
  </si>
  <si>
    <t>Postage</t>
  </si>
  <si>
    <t>SPT/ Postage for Ha Noi office</t>
  </si>
  <si>
    <t>Chuyê?n pha´t nhanh</t>
  </si>
  <si>
    <t>BPSTB/2016001/035</t>
  </si>
  <si>
    <t>Ba´o Ðâ`u Tu/Advertising on newspaper</t>
  </si>
  <si>
    <t>BPSTB/2016001/036</t>
  </si>
  <si>
    <t>Xi´ch Viê?t/ Advertising on SMS in Dec 2015</t>
  </si>
  <si>
    <t>BPSTB/2016001/037</t>
  </si>
  <si>
    <t>Cu?c Thuê´/ PIT in Q4/2015</t>
  </si>
  <si>
    <t>Thuê´ TNCN</t>
  </si>
  <si>
    <t>BPSTB/2016001/038</t>
  </si>
  <si>
    <t>Consulting</t>
  </si>
  <si>
    <t>Vinh/ Consulting fee in Jan 2016</t>
  </si>
  <si>
    <t>BPSTB/2016001/039</t>
  </si>
  <si>
    <t>Final payment</t>
  </si>
  <si>
    <t>Châu/ Final payment to Ms Chau</t>
  </si>
  <si>
    <t>BPSTB/2016001/040</t>
  </si>
  <si>
    <t>Credit card</t>
  </si>
  <si>
    <t>Tha´i/ Expense for 30day job posting</t>
  </si>
  <si>
    <t>Tuyê?n du?ng</t>
  </si>
  <si>
    <t>BPSTB/2016001/041</t>
  </si>
  <si>
    <t>Duong Ha`/ Business trip to HCM on 18 Jan 2016</t>
  </si>
  <si>
    <t>Công ta´c phi´</t>
  </si>
  <si>
    <t>BRSTB/2016001/006</t>
  </si>
  <si>
    <t>BHXH/ received 2%</t>
  </si>
  <si>
    <t>Tra? la?i</t>
  </si>
  <si>
    <t>BPH</t>
  </si>
  <si>
    <t>BPHSBC/2016001/001</t>
  </si>
  <si>
    <t>MSB/ Promotion for MSB  in Dec 2015</t>
  </si>
  <si>
    <t>BPHSBC/2016001/002</t>
  </si>
  <si>
    <t>MSB/Bank charge</t>
  </si>
  <si>
    <t>BPHSBC/2016001/003</t>
  </si>
  <si>
    <t>MSB/ Promotion for MSB</t>
  </si>
  <si>
    <t>1121BIDV_PG</t>
  </si>
  <si>
    <t>BANKCHARGE</t>
  </si>
  <si>
    <t>BANK CHARGE 12.1.16</t>
  </si>
  <si>
    <t>PHÍ NGÂN HÀNG 12.1.16</t>
  </si>
  <si>
    <t>CUSTODY</t>
  </si>
  <si>
    <t>CUSTODY FEE IN DEC'15</t>
  </si>
  <si>
    <t>PHI LUU KY T12/15</t>
  </si>
  <si>
    <t>BPSTB/2016002/001</t>
  </si>
  <si>
    <t>SCB/ Bank charge in Jan 2016</t>
  </si>
  <si>
    <t>BPSTB/2016002/002</t>
  </si>
  <si>
    <t>Cu?c thuê´/ PIT paid on be half VFF and VEOF 2015</t>
  </si>
  <si>
    <t>BPSTB/2016002/005</t>
  </si>
  <si>
    <t>Insurance</t>
  </si>
  <si>
    <t>QBE/ Property insurance  19.01.16-18.01.2017</t>
  </si>
  <si>
    <t>BH ta`i sa?n</t>
  </si>
  <si>
    <t>BPSTB/2016002/007</t>
  </si>
  <si>
    <t>Navigos/ Advertising on Vietnam Work 15/11/2015-</t>
  </si>
  <si>
    <t>BPSTB/2016002/008</t>
  </si>
  <si>
    <t>JTB/ Air ticket in Jan 2016</t>
  </si>
  <si>
    <t>BPSTB/2016002/009</t>
  </si>
  <si>
    <t>BHXH/ HISIUI in Feb 2016</t>
  </si>
  <si>
    <t>BPSTB/2016002/010</t>
  </si>
  <si>
    <t>Minh Huy/ Air ticket anh Truong business in 21 Jan</t>
  </si>
  <si>
    <t>BPSTB/2016002/011</t>
  </si>
  <si>
    <t>Online trading</t>
  </si>
  <si>
    <t>Thuâ?n Pha´t/ 1st payment Online trading designing</t>
  </si>
  <si>
    <t>Phâ`n mê`m giao di?ch</t>
  </si>
  <si>
    <t>BPSTB/2016002/012</t>
  </si>
  <si>
    <t>SPT/ Postage in Jan 2016</t>
  </si>
  <si>
    <t>Cuo´c chuyê?n pha´t</t>
  </si>
  <si>
    <t>BPSTB/2016002/013</t>
  </si>
  <si>
    <t>Health care</t>
  </si>
  <si>
    <t>Yersin/ Health care checkup for staff in Dec 2015</t>
  </si>
  <si>
    <t>Kha´m di?nh ky`</t>
  </si>
  <si>
    <t>BPSTB/2016002/014</t>
  </si>
  <si>
    <t>Vinasun/ Taxi fee in Jan 2016</t>
  </si>
  <si>
    <t>BPSTB/2016002/015</t>
  </si>
  <si>
    <t>Mailinh/ Taxi fee in Jan 2016</t>
  </si>
  <si>
    <t>BRSTB/2016002/005</t>
  </si>
  <si>
    <t>BHXH/Settlement fot HISIUI in 2015</t>
  </si>
  <si>
    <t>Quyê´t toa´n BHXH</t>
  </si>
  <si>
    <t>BRSTB/2016002/006</t>
  </si>
  <si>
    <t>VEOF,VFF/ PIT received on behalf 2 fund</t>
  </si>
  <si>
    <t>BANKCHARGE1</t>
  </si>
  <si>
    <t>BANK CHARGE 01.02.16</t>
  </si>
  <si>
    <t>PHI NGAN HANG 01.02.16</t>
  </si>
  <si>
    <t>BANKCHARGE2</t>
  </si>
  <si>
    <t>BANK CHARGE 04.02.16</t>
  </si>
  <si>
    <t>PHI NGAN HANG 04.02.16</t>
  </si>
  <si>
    <t>BANKCHARGE3</t>
  </si>
  <si>
    <t>HDSS1</t>
  </si>
  <si>
    <t>BANKCHARGE4</t>
  </si>
  <si>
    <t>BANK CHARGE 16.02.16</t>
  </si>
  <si>
    <t>PHI NGAN HANG 16.02.16</t>
  </si>
  <si>
    <t>HDSS3</t>
  </si>
  <si>
    <t>BANKCHARGE5</t>
  </si>
  <si>
    <t>BANK CHARGE 17.02.16</t>
  </si>
  <si>
    <t>PHI NGAN HANG 17.02.16</t>
  </si>
  <si>
    <t>BANKCHARGE6</t>
  </si>
  <si>
    <t>BANK CHARGE 22.02.16</t>
  </si>
  <si>
    <t>PHI NGAN HANG 22.02.16</t>
  </si>
  <si>
    <t>HDSS5</t>
  </si>
  <si>
    <t>HDSS6</t>
  </si>
  <si>
    <t>BANKCHARGE7</t>
  </si>
  <si>
    <t>BANK CHARGE 26.02.16</t>
  </si>
  <si>
    <t>PHI NGAN HANG 26.02.16</t>
  </si>
  <si>
    <t>CUSTODY FEE IN FEB'16</t>
  </si>
  <si>
    <t>PHI LUU KY THANG 2/2016</t>
  </si>
  <si>
    <t>BPSTB/2016002/017</t>
  </si>
  <si>
    <t>Tha´i/ Exp for Advertising on Linked in</t>
  </si>
  <si>
    <t>BPHSBC/2016002/001</t>
  </si>
  <si>
    <t>MSB/ Service fee in Jan 2016</t>
  </si>
  <si>
    <t>Phi´ di?ch vu?</t>
  </si>
  <si>
    <t>BPSTB/2016003/002</t>
  </si>
  <si>
    <t>SCB/ Bank charge in Feb 2016</t>
  </si>
  <si>
    <t>BPSTB/2016003/004</t>
  </si>
  <si>
    <t>Donation</t>
  </si>
  <si>
    <t xml:space="preserve"> Donation - Ngo?c Tha?o, Q. Anh</t>
  </si>
  <si>
    <t>Tu` thiê?n</t>
  </si>
  <si>
    <t>BPSTB/2016003/005</t>
  </si>
  <si>
    <t>Cardtrigde</t>
  </si>
  <si>
    <t>Qua? Ta´o Va`ng/ Print cardtrigde in Feb 2016</t>
  </si>
  <si>
    <t>Mu?c in</t>
  </si>
  <si>
    <t>BPSTB/2016003/006</t>
  </si>
  <si>
    <t>Man/ business trip in HN, HP 19,20 Jan 16, 02 Dec</t>
  </si>
  <si>
    <t>BPSTB/2016003/007</t>
  </si>
  <si>
    <t>Tha´i/ Credit card in Jan 2016</t>
  </si>
  <si>
    <t>BPSTB/2016003/008</t>
  </si>
  <si>
    <t>Xi´ch Viê?t/ SMS advertising</t>
  </si>
  <si>
    <t>BPSTB/2016003/009</t>
  </si>
  <si>
    <t>Sale tips</t>
  </si>
  <si>
    <t>Duong Ha`/ Sale tips</t>
  </si>
  <si>
    <t>Tiê´p kha´ch</t>
  </si>
  <si>
    <t>BPSTB/2016003/012</t>
  </si>
  <si>
    <t>Extend</t>
  </si>
  <si>
    <t>TS24/ Extending exp tax online</t>
  </si>
  <si>
    <t>Gia ha?n Tax online</t>
  </si>
  <si>
    <t>BPSTB/2016003/013</t>
  </si>
  <si>
    <t>Marketing</t>
  </si>
  <si>
    <t>DN Viê?t/ Printing notebook, note exp</t>
  </si>
  <si>
    <t>Chi phi´ in â´n</t>
  </si>
  <si>
    <t>BPSTB/2016003/014</t>
  </si>
  <si>
    <t>Duong Ha`/ Sale tips in Mar 2016</t>
  </si>
  <si>
    <t>BPSTB/2016003/015</t>
  </si>
  <si>
    <t>Care 1/ Health check up for staff in 2015</t>
  </si>
  <si>
    <t>Kha´m tô?ng qua´t</t>
  </si>
  <si>
    <t>BPSTB/2016003/016</t>
  </si>
  <si>
    <t>Mailinh/ taxi fee in Feb 2016/ staff</t>
  </si>
  <si>
    <t>BPSTB/2016003/017</t>
  </si>
  <si>
    <t>Nguyên Thiê?u/ Payment for promotion gift</t>
  </si>
  <si>
    <t>BPSTB/2016003/018</t>
  </si>
  <si>
    <t>Vinasun/ taxi fee in Feb 2016/ staff</t>
  </si>
  <si>
    <t>BPSTB/2016003/019</t>
  </si>
  <si>
    <t>JTB/Air ticket in Feb 2016</t>
  </si>
  <si>
    <t>BPSTB/2016003/020</t>
  </si>
  <si>
    <t>ML Qua`/ Promotion gift for guest</t>
  </si>
  <si>
    <t>BPSTB/2016003/021</t>
  </si>
  <si>
    <t>JLT/ Health insurance for expat 04 mar 2016-03 mar</t>
  </si>
  <si>
    <t>BH su´c kho?e</t>
  </si>
  <si>
    <t>BPSTB/2016003/022</t>
  </si>
  <si>
    <t>BHXH/ HISIUI  in Mar 2016</t>
  </si>
  <si>
    <t>Ba?o hiê?m xa~ hô?i</t>
  </si>
  <si>
    <t>BPSTB/2016003/023</t>
  </si>
  <si>
    <t>postage</t>
  </si>
  <si>
    <t>SPT/ Postage in Ha Noi in Feb 2016</t>
  </si>
  <si>
    <t>Chuyê?n pha´t nhanh HN</t>
  </si>
  <si>
    <t>BPSTB/2016003/024</t>
  </si>
  <si>
    <t>Linked in</t>
  </si>
  <si>
    <t>Tha´i/ 30 days job posting on Linked in</t>
  </si>
  <si>
    <t>Ðang thông tin</t>
  </si>
  <si>
    <t>BRSTB/2016003/001</t>
  </si>
  <si>
    <t>Receivable</t>
  </si>
  <si>
    <t>Tha´i/ return wrong ben name</t>
  </si>
  <si>
    <t>Nhâ?n la?i</t>
  </si>
  <si>
    <t>BPHSBC/2016003/001</t>
  </si>
  <si>
    <t>MSB/Promotion for MSB in Feb 2016</t>
  </si>
  <si>
    <t>Hoa hô`ng</t>
  </si>
  <si>
    <t>MSB/ Bank charge in Mar 2016</t>
  </si>
  <si>
    <t>BANK CHARGE 1.3.16</t>
  </si>
  <si>
    <t>BANK CHARGE 7.3.16</t>
  </si>
  <si>
    <t>BANK CHARGE 21.3.16</t>
  </si>
  <si>
    <t>CUSTODY FEE IN MAR'16</t>
  </si>
  <si>
    <t>RECEIVE PIT</t>
  </si>
  <si>
    <t>128200</t>
  </si>
  <si>
    <t>REFUND FOR NTTAN- HDSS PRINCIPAL</t>
  </si>
  <si>
    <t>Số đầu kỳ</t>
  </si>
  <si>
    <t>2016/004</t>
  </si>
  <si>
    <t>BRSTB/2016004/001</t>
  </si>
  <si>
    <t>RECEIVE VVF FEE IN MAR'16</t>
  </si>
  <si>
    <t>BRSTB/2016004/004</t>
  </si>
  <si>
    <t>VEOF/ Mgt+com in Mar 2016</t>
  </si>
  <si>
    <t>Phi´ hoa hô`ng+qua?n ly´</t>
  </si>
  <si>
    <t>VFF/ Mgt+com in Mar 2016</t>
  </si>
  <si>
    <t>2016/005</t>
  </si>
  <si>
    <t>BRSTB/2016005/002</t>
  </si>
  <si>
    <t>Mgt fee</t>
  </si>
  <si>
    <t>AIF/ Mgt fee in Q1 2016</t>
  </si>
  <si>
    <t>BRSTB/2016005/003</t>
  </si>
  <si>
    <t>VEOF/ Mgt+com in Apr 2016</t>
  </si>
  <si>
    <t>phi´ HH va` QL</t>
  </si>
  <si>
    <t>2016/006</t>
  </si>
  <si>
    <t>BRSTB/2016006/005</t>
  </si>
  <si>
    <t>Mgt+com in Jun 2016</t>
  </si>
  <si>
    <t>APJ/2016006/006</t>
  </si>
  <si>
    <t>RECEIVE VVF FEE IN APR'16 AND MAY'16</t>
  </si>
  <si>
    <t>APJ/2016006/007</t>
  </si>
  <si>
    <t>BPSTB/2016004/027</t>
  </si>
  <si>
    <t>VNW/ Salary for expat in Apr 2016</t>
  </si>
  <si>
    <t>VNW/ Salary for local staff in Apr 2016</t>
  </si>
  <si>
    <t>BPSTB/2016005/017</t>
  </si>
  <si>
    <t>VNW/Salry for expat in May 2016</t>
  </si>
  <si>
    <t>BPSTB/2016005/031</t>
  </si>
  <si>
    <t>VNW/ Salary for staff in May 2016</t>
  </si>
  <si>
    <t>BPSTB/2016005/033</t>
  </si>
  <si>
    <t>Salary in May 2016</t>
  </si>
  <si>
    <t>BPSTB/2016006/031</t>
  </si>
  <si>
    <t>VNW/ Salary for  local staff in Jun 2016</t>
  </si>
  <si>
    <t>VNW/ Salary for  expat  in Jun 2016</t>
  </si>
  <si>
    <t>APJ/2016004/008</t>
  </si>
  <si>
    <t>INT FR DEPO AT BIDV FR 18.02.16 TO 18.04.16- 4.8%</t>
  </si>
  <si>
    <t>INT FR DEPO AT BIDV FR 18.03.16 TO 18.04.16- 5%</t>
  </si>
  <si>
    <t>DEPOSIT4</t>
  </si>
  <si>
    <t>INT FR DEPO AT BIDV FR 25.03.16 TO 25.04.16 - 4.8%</t>
  </si>
  <si>
    <t>APJ/2016005/007</t>
  </si>
  <si>
    <t>MATURE DEPO AT BIDV FR 19.04.16 TO 19.05.16- 5%</t>
  </si>
  <si>
    <t>MATURE DEPO AT BIDV FR 19.05 TO 24.05 - 0.66%</t>
  </si>
  <si>
    <t>MATURE DEPO AT BIDV FR 25.04 TO 25.05 - 4.8%</t>
  </si>
  <si>
    <t>DEPOSIT5</t>
  </si>
  <si>
    <t>MATURE DEPO AT BIDV FR 27.04.16 TO 27.05.16- 5%</t>
  </si>
  <si>
    <t>APJ/2016006/004</t>
  </si>
  <si>
    <t>MATURE DEPOSIT AT BIDV ON 20.06-INT</t>
  </si>
  <si>
    <t>MATURE DEPOSIT AT BIDV - INT</t>
  </si>
  <si>
    <t>DEPOSIT2</t>
  </si>
  <si>
    <t>BUY HDSS FROM VEOF</t>
  </si>
  <si>
    <t>APJ/2016004/009</t>
  </si>
  <si>
    <t>ROLLOVER HDSS OF TTTU IN APR'16- TRANSFER</t>
  </si>
  <si>
    <t>APJ/2016004/010</t>
  </si>
  <si>
    <t>ROLLOVER HDSS FR NTKCHAU IN APR'16 - TRANSFER</t>
  </si>
  <si>
    <t>APJ/2016004/011</t>
  </si>
  <si>
    <t>SOLD HDSS IN APR'16</t>
  </si>
  <si>
    <t>REFUND FOR TBAOANH- HDSS PRINCIPAL</t>
  </si>
  <si>
    <t>REFUND FOR NMHUNG- HDSS PRINCIPAL</t>
  </si>
  <si>
    <t>REFUND FOR LTTHUY- HDSS PRINCIPAL</t>
  </si>
  <si>
    <t>REFUND FOR NMTAM- HDSS PRINCIPAL</t>
  </si>
  <si>
    <t>REFUND FOR LETHUTHUY- HDSS PRINCIPAL</t>
  </si>
  <si>
    <t>APJ/2016005/008</t>
  </si>
  <si>
    <t>SOLD HDSS IN MAY'16</t>
  </si>
  <si>
    <t>REFUND FOR DTNGA- HDSS PRINCIPAL</t>
  </si>
  <si>
    <t>MATURE CD AT HDSS IN JUN'16- PRINCIPAL</t>
  </si>
  <si>
    <t>BUY HDSS CD</t>
  </si>
  <si>
    <t>REFUND FOR LE THUY DUNG- HDSS PRINCIPAL</t>
  </si>
  <si>
    <t>SOLD HSS TO VFF</t>
  </si>
  <si>
    <t>REFUND FOR LTPDUNG- HDSS PRINCIPAL</t>
  </si>
  <si>
    <t>HDSS9</t>
  </si>
  <si>
    <t>REFUND FOR NTPTHAO- HDSS PRINCIPAL</t>
  </si>
  <si>
    <t>HDSS10</t>
  </si>
  <si>
    <t>RECEIVE MONEY FROM SELLING HDSS TO INVESTOR</t>
  </si>
  <si>
    <t>APJ/2016006/009</t>
  </si>
  <si>
    <t>SOLD HDSS TO INVESTOR IN JUN'16</t>
  </si>
  <si>
    <t>ROLLOVER FOR HTTUYEN, TTTHAO, NMHUNG IN JUN'16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</si>
</sst>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##,##0"/>
    <numFmt numFmtId="166" formatCode="dd\/mm\/yyyy"/>
    <numFmt numFmtId="167" formatCode="##,##0.00"/>
    <numFmt numFmtId="168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ahoma"/>
      <family val="2"/>
    </font>
    <font>
      <sz val="9"/>
      <name val="Tahoma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Arial"/>
      <family val="2"/>
      <charset val="163"/>
    </font>
    <font>
      <sz val="9"/>
      <color rgb="FFFF0000"/>
      <name val="Tahoma"/>
      <family val="2"/>
    </font>
    <font>
      <sz val="9"/>
      <color theme="4" tint="0.3999755851924192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quotePrefix="1" applyFont="0" applyFill="0" applyBorder="0" applyAlignment="0">
      <protection locked="0"/>
    </xf>
    <xf numFmtId="0" fontId="16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>
      <protection locked="0"/>
    </xf>
    <xf numFmtId="164" fontId="0" fillId="0" borderId="0" xfId="1" applyNumberFormat="1" applyFont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 applyProtection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  <protection locked="0"/>
    </xf>
    <xf numFmtId="0" fontId="0" fillId="3" borderId="1" xfId="0" applyFill="1" applyBorder="1"/>
    <xf numFmtId="164" fontId="8" fillId="3" borderId="1" xfId="1" applyNumberFormat="1" applyFont="1" applyFill="1" applyBorder="1">
      <protection locked="0"/>
    </xf>
    <xf numFmtId="164" fontId="5" fillId="3" borderId="1" xfId="1" applyNumberFormat="1" applyFont="1" applyFill="1" applyBorder="1" applyAlignment="1">
      <alignment horizontal="center" vertical="center"/>
      <protection locked="0"/>
    </xf>
    <xf numFmtId="49" fontId="6" fillId="0" borderId="1" xfId="0" applyNumberFormat="1" applyFont="1" applyBorder="1"/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  <protection locked="0"/>
    </xf>
    <xf numFmtId="0" fontId="17" fillId="4" borderId="1" xfId="0" applyFont="1" applyFill="1" applyBorder="1"/>
    <xf numFmtId="0" fontId="16" fillId="4" borderId="1" xfId="2" applyFill="1" applyBorder="1"/>
    <xf numFmtId="0" fontId="17" fillId="3" borderId="0" xfId="0" applyFont="1" applyFill="1"/>
    <xf numFmtId="0" fontId="1" fillId="3" borderId="0" xfId="0" applyFont="1" applyFill="1"/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19" fillId="3" borderId="0" xfId="0" applyFont="1" applyFill="1"/>
    <xf numFmtId="0" fontId="20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21" fillId="3" borderId="0" xfId="0" applyFont="1" applyFill="1"/>
    <xf numFmtId="0" fontId="22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left" vertical="center" wrapText="1"/>
      <protection locked="0"/>
    </xf>
    <xf numFmtId="43" fontId="6" fillId="0" borderId="1" xfId="1" applyNumberFormat="1" applyFont="1" applyFill="1" applyBorder="1" applyAlignment="1">
      <alignment horizontal="left" vertical="center" wrapText="1"/>
      <protection locked="0"/>
    </xf>
    <xf numFmtId="43" fontId="6" fillId="0" borderId="1" xfId="1" applyNumberFormat="1" applyFont="1" applyBorder="1">
      <protection locked="0"/>
    </xf>
    <xf numFmtId="0" fontId="11" fillId="3" borderId="0" xfId="0" applyFont="1" applyFill="1"/>
    <xf numFmtId="0" fontId="17" fillId="3" borderId="0" xfId="0" applyFont="1" applyFill="1" applyAlignment="1">
      <alignment horizontal="center"/>
    </xf>
    <xf numFmtId="43" fontId="6" fillId="0" borderId="1" xfId="1" applyNumberFormat="1" applyFont="1" applyBorder="1" applyProtection="1">
      <protection locked="0"/>
    </xf>
    <xf numFmtId="43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3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37" fontId="3" fillId="0" borderId="0" xfId="0" applyNumberFormat="1" applyFont="1"/>
    <xf numFmtId="43" fontId="3" fillId="0" borderId="0" xfId="0" applyNumberFormat="1" applyFont="1"/>
    <xf numFmtId="16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  <protection locked="0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3" fontId="6" fillId="0" borderId="1" xfId="1" applyNumberFormat="1" applyFont="1" applyFill="1" applyBorder="1" applyAlignment="1">
      <alignment vertical="center"/>
      <protection locked="0"/>
    </xf>
    <xf numFmtId="43" fontId="6" fillId="0" borderId="1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43" fontId="0" fillId="0" borderId="0" xfId="0" applyNumberFormat="1" applyFill="1"/>
    <xf numFmtId="43" fontId="1" fillId="0" borderId="0" xfId="0" applyNumberFormat="1" applyFont="1" applyFill="1"/>
    <xf numFmtId="164" fontId="6" fillId="0" borderId="1" xfId="1" applyNumberFormat="1" applyFont="1" applyFill="1" applyBorder="1" applyAlignment="1">
      <alignment vertical="center"/>
      <protection locked="0"/>
    </xf>
    <xf numFmtId="164" fontId="0" fillId="0" borderId="0" xfId="1" applyNumberFormat="1" applyFont="1" applyFill="1">
      <protection locked="0"/>
    </xf>
    <xf numFmtId="0" fontId="9" fillId="3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3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left" wrapText="1"/>
    </xf>
    <xf numFmtId="165" fontId="13" fillId="0" borderId="4" xfId="0" applyNumberFormat="1" applyFont="1" applyFill="1" applyBorder="1" applyAlignment="1" applyProtection="1">
      <alignment horizontal="right" wrapText="1"/>
    </xf>
    <xf numFmtId="49" fontId="13" fillId="0" borderId="5" xfId="0" applyNumberFormat="1" applyFont="1" applyFill="1" applyBorder="1" applyAlignment="1" applyProtection="1">
      <alignment horizontal="left" wrapText="1"/>
    </xf>
    <xf numFmtId="166" fontId="13" fillId="0" borderId="3" xfId="0" applyNumberFormat="1" applyFont="1" applyFill="1" applyBorder="1" applyAlignment="1" applyProtection="1">
      <alignment horizontal="left" wrapText="1"/>
    </xf>
    <xf numFmtId="49" fontId="13" fillId="0" borderId="3" xfId="0" applyNumberFormat="1" applyFont="1" applyFill="1" applyBorder="1" applyAlignment="1" applyProtection="1">
      <alignment horizontal="center" wrapText="1"/>
    </xf>
    <xf numFmtId="3" fontId="14" fillId="0" borderId="5" xfId="0" applyNumberFormat="1" applyFont="1" applyFill="1" applyBorder="1" applyAlignment="1" applyProtection="1">
      <alignment horizontal="right" wrapText="1"/>
    </xf>
    <xf numFmtId="4" fontId="14" fillId="0" borderId="5" xfId="0" applyNumberFormat="1" applyFont="1" applyFill="1" applyBorder="1" applyAlignment="1" applyProtection="1">
      <alignment horizontal="right" wrapText="1"/>
    </xf>
    <xf numFmtId="4" fontId="13" fillId="0" borderId="3" xfId="0" applyNumberFormat="1" applyFont="1" applyFill="1" applyBorder="1" applyAlignment="1" applyProtection="1">
      <alignment horizontal="right" wrapText="1"/>
    </xf>
    <xf numFmtId="49" fontId="13" fillId="0" borderId="6" xfId="0" applyNumberFormat="1" applyFont="1" applyFill="1" applyBorder="1" applyAlignment="1" applyProtection="1">
      <alignment horizontal="left" wrapText="1"/>
    </xf>
    <xf numFmtId="167" fontId="13" fillId="0" borderId="3" xfId="0" applyNumberFormat="1" applyFont="1" applyFill="1" applyBorder="1" applyAlignment="1" applyProtection="1">
      <alignment horizontal="right" wrapText="1"/>
    </xf>
    <xf numFmtId="0" fontId="15" fillId="0" borderId="0" xfId="0" applyFont="1" applyFill="1" applyBorder="1"/>
    <xf numFmtId="0" fontId="23" fillId="0" borderId="0" xfId="0" applyFont="1" applyFill="1" applyBorder="1"/>
    <xf numFmtId="168" fontId="23" fillId="0" borderId="0" xfId="1" applyNumberFormat="1" applyFont="1" applyFill="1" applyBorder="1" applyProtection="1"/>
    <xf numFmtId="49" fontId="13" fillId="0" borderId="5" xfId="0" quotePrefix="1" applyNumberFormat="1" applyFont="1" applyFill="1" applyBorder="1" applyAlignment="1" applyProtection="1">
      <alignment horizontal="left" wrapText="1"/>
    </xf>
    <xf numFmtId="49" fontId="13" fillId="0" borderId="3" xfId="0" quotePrefix="1" applyNumberFormat="1" applyFont="1" applyFill="1" applyBorder="1" applyAlignment="1" applyProtection="1">
      <alignment horizontal="left" wrapText="1"/>
    </xf>
    <xf numFmtId="0" fontId="23" fillId="0" borderId="0" xfId="0" applyFont="1" applyFill="1"/>
    <xf numFmtId="0" fontId="15" fillId="0" borderId="0" xfId="0" applyFont="1" applyFill="1"/>
    <xf numFmtId="168" fontId="24" fillId="0" borderId="0" xfId="1" applyNumberFormat="1" applyFont="1" applyFill="1" applyProtection="1"/>
    <xf numFmtId="3" fontId="25" fillId="0" borderId="5" xfId="0" applyNumberFormat="1" applyFont="1" applyFill="1" applyBorder="1" applyAlignment="1" applyProtection="1">
      <alignment horizontal="right" wrapText="1"/>
    </xf>
    <xf numFmtId="49" fontId="3" fillId="0" borderId="3" xfId="0" applyNumberFormat="1" applyFont="1" applyFill="1" applyBorder="1" applyAlignment="1" applyProtection="1">
      <alignment horizontal="left" wrapText="1"/>
    </xf>
    <xf numFmtId="165" fontId="3" fillId="0" borderId="4" xfId="0" applyNumberFormat="1" applyFont="1" applyFill="1" applyBorder="1" applyAlignment="1" applyProtection="1">
      <alignment horizontal="right" wrapText="1"/>
    </xf>
    <xf numFmtId="49" fontId="3" fillId="0" borderId="5" xfId="0" applyNumberFormat="1" applyFont="1" applyFill="1" applyBorder="1" applyAlignment="1" applyProtection="1">
      <alignment horizontal="left" wrapText="1"/>
    </xf>
    <xf numFmtId="166" fontId="3" fillId="0" borderId="3" xfId="0" applyNumberFormat="1" applyFont="1" applyFill="1" applyBorder="1" applyAlignment="1" applyProtection="1">
      <alignment horizontal="left" wrapText="1"/>
    </xf>
    <xf numFmtId="49" fontId="3" fillId="0" borderId="5" xfId="0" quotePrefix="1" applyNumberFormat="1" applyFont="1" applyFill="1" applyBorder="1" applyAlignment="1" applyProtection="1">
      <alignment horizontal="left" wrapText="1"/>
    </xf>
    <xf numFmtId="49" fontId="3" fillId="0" borderId="3" xfId="0" applyNumberFormat="1" applyFont="1" applyFill="1" applyBorder="1" applyAlignment="1" applyProtection="1">
      <alignment horizontal="center" wrapText="1"/>
    </xf>
    <xf numFmtId="3" fontId="3" fillId="0" borderId="5" xfId="0" applyNumberFormat="1" applyFont="1" applyFill="1" applyBorder="1" applyAlignment="1" applyProtection="1">
      <alignment horizontal="right" wrapText="1"/>
    </xf>
    <xf numFmtId="4" fontId="3" fillId="0" borderId="5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 applyProtection="1">
      <alignment horizontal="right" wrapText="1"/>
    </xf>
    <xf numFmtId="49" fontId="3" fillId="0" borderId="6" xfId="0" applyNumberFormat="1" applyFont="1" applyFill="1" applyBorder="1" applyAlignment="1" applyProtection="1">
      <alignment horizontal="left" wrapText="1"/>
    </xf>
    <xf numFmtId="167" fontId="3" fillId="0" borderId="3" xfId="0" applyNumberFormat="1" applyFont="1" applyFill="1" applyBorder="1" applyAlignment="1" applyProtection="1">
      <alignment horizontal="right" wrapText="1"/>
    </xf>
    <xf numFmtId="49" fontId="3" fillId="0" borderId="3" xfId="0" quotePrefix="1" applyNumberFormat="1" applyFont="1" applyFill="1" applyBorder="1" applyAlignment="1" applyProtection="1">
      <alignment horizontal="left" wrapText="1"/>
    </xf>
    <xf numFmtId="168" fontId="15" fillId="0" borderId="0" xfId="1" applyNumberFormat="1" applyFont="1" applyFill="1" applyBorder="1" applyProtection="1"/>
    <xf numFmtId="3" fontId="3" fillId="5" borderId="5" xfId="0" applyNumberFormat="1" applyFont="1" applyFill="1" applyBorder="1" applyAlignment="1" applyProtection="1">
      <alignment horizontal="right" wrapText="1"/>
    </xf>
    <xf numFmtId="3" fontId="26" fillId="0" borderId="5" xfId="0" applyNumberFormat="1" applyFont="1" applyFill="1" applyBorder="1" applyAlignment="1" applyProtection="1">
      <alignment horizontal="right" wrapText="1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/>
      <protection locked="0"/>
    </xf>
    <xf numFmtId="164" fontId="5" fillId="3" borderId="8" xfId="1" applyNumberFormat="1" applyFont="1" applyFill="1" applyBorder="1" applyAlignment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  <protection locked="0"/>
    </xf>
    <xf numFmtId="164" fontId="5" fillId="0" borderId="8" xfId="1" applyNumberFormat="1" applyFont="1" applyFill="1" applyBorder="1" applyAlignment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D33"/>
  <sheetViews>
    <sheetView workbookViewId="0">
      <selection activeCell="F10" sqref="F10"/>
    </sheetView>
  </sheetViews>
  <sheetFormatPr defaultRowHeight="15" x14ac:dyDescent="0.25"/>
  <cols>
    <col min="1" max="1" width="6.42578125" style="22" customWidth="1"/>
    <col min="2" max="2" width="8.85546875" style="22" customWidth="1"/>
    <col min="3" max="3" width="34.42578125" style="22" customWidth="1"/>
    <col min="4" max="4" width="36.7109375" style="22" customWidth="1"/>
    <col min="5" max="16384" width="9.140625" style="22"/>
  </cols>
  <sheetData>
    <row r="2" spans="2:4" x14ac:dyDescent="0.25">
      <c r="B2" s="40" t="s">
        <v>331</v>
      </c>
    </row>
    <row r="3" spans="2:4" x14ac:dyDescent="0.25">
      <c r="B3" s="23" t="s">
        <v>332</v>
      </c>
    </row>
    <row r="4" spans="2:4" x14ac:dyDescent="0.25">
      <c r="B4" s="23" t="s">
        <v>333</v>
      </c>
    </row>
    <row r="7" spans="2:4" ht="18.75" x14ac:dyDescent="0.3">
      <c r="C7" s="24" t="s">
        <v>310</v>
      </c>
    </row>
    <row r="8" spans="2:4" ht="18.75" x14ac:dyDescent="0.3">
      <c r="C8" s="24"/>
    </row>
    <row r="9" spans="2:4" x14ac:dyDescent="0.25">
      <c r="C9" s="25" t="s">
        <v>328</v>
      </c>
      <c r="D9" s="20" t="s">
        <v>337</v>
      </c>
    </row>
    <row r="10" spans="2:4" x14ac:dyDescent="0.25">
      <c r="C10" s="25" t="s">
        <v>320</v>
      </c>
      <c r="D10" s="35">
        <v>2016</v>
      </c>
    </row>
    <row r="12" spans="2:4" x14ac:dyDescent="0.25">
      <c r="D12" s="26" t="s">
        <v>326</v>
      </c>
    </row>
    <row r="13" spans="2:4" x14ac:dyDescent="0.25">
      <c r="B13" s="36" t="s">
        <v>304</v>
      </c>
      <c r="C13" s="36" t="s">
        <v>305</v>
      </c>
      <c r="D13" s="36" t="s">
        <v>306</v>
      </c>
    </row>
    <row r="14" spans="2:4" x14ac:dyDescent="0.25">
      <c r="B14" s="28">
        <v>1</v>
      </c>
      <c r="C14" s="29" t="s">
        <v>311</v>
      </c>
      <c r="D14" s="21" t="s">
        <v>314</v>
      </c>
    </row>
    <row r="15" spans="2:4" x14ac:dyDescent="0.25">
      <c r="B15" s="28">
        <v>2</v>
      </c>
      <c r="C15" s="29" t="s">
        <v>312</v>
      </c>
      <c r="D15" s="21" t="s">
        <v>329</v>
      </c>
    </row>
    <row r="16" spans="2:4" x14ac:dyDescent="0.25">
      <c r="B16" s="28">
        <v>3</v>
      </c>
      <c r="C16" s="29" t="s">
        <v>313</v>
      </c>
      <c r="D16" s="21" t="s">
        <v>315</v>
      </c>
    </row>
    <row r="17" spans="1:4" x14ac:dyDescent="0.25">
      <c r="B17" s="27"/>
      <c r="C17" s="27"/>
      <c r="D17" s="27"/>
    </row>
    <row r="19" spans="1:4" x14ac:dyDescent="0.25">
      <c r="B19" s="30" t="s">
        <v>307</v>
      </c>
      <c r="C19" s="31" t="s">
        <v>308</v>
      </c>
    </row>
    <row r="20" spans="1:4" x14ac:dyDescent="0.25">
      <c r="C20" s="31" t="s">
        <v>309</v>
      </c>
    </row>
    <row r="25" spans="1:4" x14ac:dyDescent="0.25">
      <c r="B25" s="32"/>
      <c r="C25" s="32"/>
      <c r="D25" s="62" t="s">
        <v>338</v>
      </c>
    </row>
    <row r="26" spans="1:4" x14ac:dyDescent="0.25">
      <c r="A26" s="100" t="s">
        <v>321</v>
      </c>
      <c r="B26" s="100"/>
      <c r="C26" s="34" t="s">
        <v>322</v>
      </c>
      <c r="D26" s="34" t="s">
        <v>323</v>
      </c>
    </row>
    <row r="27" spans="1:4" x14ac:dyDescent="0.25">
      <c r="A27" s="101" t="s">
        <v>324</v>
      </c>
      <c r="B27" s="101"/>
      <c r="C27" s="33" t="s">
        <v>324</v>
      </c>
      <c r="D27" s="33" t="s">
        <v>325</v>
      </c>
    </row>
    <row r="33" spans="3:4" x14ac:dyDescent="0.25">
      <c r="C33" s="41" t="s">
        <v>335</v>
      </c>
      <c r="D33" s="41" t="s">
        <v>334</v>
      </c>
    </row>
  </sheetData>
  <mergeCells count="2">
    <mergeCell ref="A26:B26"/>
    <mergeCell ref="A27:B27"/>
  </mergeCells>
  <hyperlinks>
    <hyperlink ref="D14" location="BangCanDoiKeToan_06001!A1" display="BangCanDoiKeToan_06001"/>
    <hyperlink ref="D15" location="BCKetQuaHoatDongKinhDoanh_06202!A1" display="BCKetQuaHoatDongKinhDoanh_06202"/>
    <hyperlink ref="D16" location="BCLuuChuyenTienTe_06003!A1" display="BCLuuChuyenTienTe_06003"/>
  </hyperlinks>
  <printOptions horizontalCentered="1"/>
  <pageMargins left="0.45" right="0.2" top="0.25" bottom="0" header="0.3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16"/>
  <sheetViews>
    <sheetView tabSelected="1" topLeftCell="A100" workbookViewId="0">
      <selection activeCell="A113" sqref="A113:A116"/>
    </sheetView>
  </sheetViews>
  <sheetFormatPr defaultRowHeight="11.25" x14ac:dyDescent="0.15"/>
  <cols>
    <col min="1" max="1" width="48.140625" style="2" customWidth="1"/>
    <col min="2" max="3" width="14.140625" style="2" customWidth="1"/>
    <col min="4" max="4" width="22.140625" style="3" customWidth="1"/>
    <col min="5" max="5" width="22" style="3" customWidth="1"/>
    <col min="6" max="6" width="15.28515625" style="2" bestFit="1" customWidth="1"/>
    <col min="7" max="7" width="14.28515625" style="2" bestFit="1" customWidth="1"/>
    <col min="8" max="16384" width="9.140625" style="2"/>
  </cols>
  <sheetData>
    <row r="1" spans="1:5" ht="15.2" customHeight="1" x14ac:dyDescent="0.15">
      <c r="A1" s="5" t="s">
        <v>0</v>
      </c>
      <c r="B1" s="5" t="s">
        <v>83</v>
      </c>
      <c r="C1" s="5" t="s">
        <v>189</v>
      </c>
      <c r="D1" s="6" t="s">
        <v>336</v>
      </c>
      <c r="E1" s="6" t="s">
        <v>690</v>
      </c>
    </row>
    <row r="2" spans="1:5" ht="15.2" customHeight="1" x14ac:dyDescent="0.15">
      <c r="A2" s="18" t="s">
        <v>84</v>
      </c>
      <c r="B2" s="18" t="s">
        <v>163</v>
      </c>
      <c r="C2" s="18" t="s">
        <v>170</v>
      </c>
      <c r="D2" s="19" t="s">
        <v>327</v>
      </c>
      <c r="E2" s="19" t="s">
        <v>327</v>
      </c>
    </row>
    <row r="3" spans="1:5" x14ac:dyDescent="0.15">
      <c r="A3" s="7" t="s">
        <v>1</v>
      </c>
      <c r="B3" s="7" t="s">
        <v>84</v>
      </c>
      <c r="C3" s="7"/>
      <c r="D3" s="37"/>
      <c r="E3" s="37"/>
    </row>
    <row r="4" spans="1:5" ht="13.7" customHeight="1" x14ac:dyDescent="0.15">
      <c r="A4" s="7" t="s">
        <v>2</v>
      </c>
      <c r="B4" s="7" t="s">
        <v>85</v>
      </c>
      <c r="C4" s="7"/>
      <c r="D4" s="43">
        <v>32150960507</v>
      </c>
      <c r="E4" s="43">
        <v>33521886339</v>
      </c>
    </row>
    <row r="5" spans="1:5" ht="13.7" customHeight="1" x14ac:dyDescent="0.15">
      <c r="A5" s="8" t="s">
        <v>5</v>
      </c>
      <c r="B5" s="8" t="s">
        <v>86</v>
      </c>
      <c r="C5" s="8"/>
      <c r="D5" s="44">
        <v>19552361444</v>
      </c>
      <c r="E5" s="44">
        <v>21222540243</v>
      </c>
    </row>
    <row r="6" spans="1:5" ht="13.7" customHeight="1" x14ac:dyDescent="0.15">
      <c r="A6" s="8" t="s">
        <v>23</v>
      </c>
      <c r="B6" s="8" t="s">
        <v>87</v>
      </c>
      <c r="C6" s="8"/>
      <c r="D6" s="44">
        <v>17052361444</v>
      </c>
      <c r="E6" s="44">
        <v>9722540243</v>
      </c>
    </row>
    <row r="7" spans="1:5" ht="13.7" customHeight="1" x14ac:dyDescent="0.15">
      <c r="A7" s="8" t="s">
        <v>24</v>
      </c>
      <c r="B7" s="8" t="s">
        <v>88</v>
      </c>
      <c r="C7" s="8"/>
      <c r="D7" s="44">
        <v>2500000000</v>
      </c>
      <c r="E7" s="44">
        <v>11500000000</v>
      </c>
    </row>
    <row r="8" spans="1:5" ht="13.7" customHeight="1" x14ac:dyDescent="0.15">
      <c r="A8" s="8" t="s">
        <v>6</v>
      </c>
      <c r="B8" s="8" t="s">
        <v>89</v>
      </c>
      <c r="C8" s="8"/>
      <c r="D8" s="44">
        <v>2142796624</v>
      </c>
      <c r="E8" s="44">
        <v>4161023514</v>
      </c>
    </row>
    <row r="9" spans="1:5" ht="13.7" customHeight="1" x14ac:dyDescent="0.15">
      <c r="A9" s="8" t="s">
        <v>25</v>
      </c>
      <c r="B9" s="8" t="s">
        <v>90</v>
      </c>
      <c r="C9" s="8"/>
      <c r="D9" s="44">
        <v>2142796624</v>
      </c>
      <c r="E9" s="44">
        <v>4161023514</v>
      </c>
    </row>
    <row r="10" spans="1:5" ht="13.7" customHeight="1" x14ac:dyDescent="0.15">
      <c r="A10" s="8" t="s">
        <v>26</v>
      </c>
      <c r="B10" s="8" t="s">
        <v>91</v>
      </c>
      <c r="C10" s="8"/>
      <c r="D10" s="44">
        <v>0</v>
      </c>
      <c r="E10" s="44">
        <v>0</v>
      </c>
    </row>
    <row r="11" spans="1:5" ht="13.7" customHeight="1" x14ac:dyDescent="0.15">
      <c r="A11" s="8" t="s">
        <v>7</v>
      </c>
      <c r="B11" s="8" t="s">
        <v>92</v>
      </c>
      <c r="C11" s="8"/>
      <c r="D11" s="44">
        <v>10136224129</v>
      </c>
      <c r="E11" s="44">
        <v>7982903338</v>
      </c>
    </row>
    <row r="12" spans="1:5" ht="13.7" customHeight="1" x14ac:dyDescent="0.15">
      <c r="A12" s="8" t="s">
        <v>27</v>
      </c>
      <c r="B12" s="8" t="s">
        <v>93</v>
      </c>
      <c r="C12" s="8"/>
      <c r="D12" s="44">
        <v>5600747756</v>
      </c>
      <c r="E12" s="44">
        <v>5667871711</v>
      </c>
    </row>
    <row r="13" spans="1:5" ht="13.7" customHeight="1" x14ac:dyDescent="0.15">
      <c r="A13" s="8" t="s">
        <v>28</v>
      </c>
      <c r="B13" s="8" t="s">
        <v>94</v>
      </c>
      <c r="C13" s="8"/>
      <c r="D13" s="44">
        <v>0</v>
      </c>
      <c r="E13" s="44">
        <v>43100000</v>
      </c>
    </row>
    <row r="14" spans="1:5" ht="13.7" customHeight="1" x14ac:dyDescent="0.15">
      <c r="A14" s="8" t="s">
        <v>29</v>
      </c>
      <c r="B14" s="8" t="s">
        <v>95</v>
      </c>
      <c r="C14" s="8"/>
      <c r="D14" s="44">
        <v>0</v>
      </c>
      <c r="E14" s="44">
        <v>0</v>
      </c>
    </row>
    <row r="15" spans="1:5" ht="13.7" customHeight="1" x14ac:dyDescent="0.15">
      <c r="A15" s="9" t="s">
        <v>240</v>
      </c>
      <c r="B15" s="8" t="s">
        <v>330</v>
      </c>
      <c r="C15" s="8"/>
      <c r="D15" s="44">
        <v>2668000000</v>
      </c>
      <c r="E15" s="44">
        <v>1305000000</v>
      </c>
    </row>
    <row r="16" spans="1:5" ht="13.7" customHeight="1" x14ac:dyDescent="0.15">
      <c r="A16" s="8" t="s">
        <v>30</v>
      </c>
      <c r="B16" s="8" t="s">
        <v>96</v>
      </c>
      <c r="C16" s="8"/>
      <c r="D16" s="44">
        <v>1867476373</v>
      </c>
      <c r="E16" s="44">
        <v>966931627</v>
      </c>
    </row>
    <row r="17" spans="1:5" ht="13.7" customHeight="1" x14ac:dyDescent="0.15">
      <c r="A17" s="8" t="s">
        <v>31</v>
      </c>
      <c r="B17" s="8" t="s">
        <v>97</v>
      </c>
      <c r="C17" s="8"/>
      <c r="D17" s="44">
        <v>0</v>
      </c>
      <c r="E17" s="44">
        <v>0</v>
      </c>
    </row>
    <row r="18" spans="1:5" ht="13.7" customHeight="1" x14ac:dyDescent="0.15">
      <c r="A18" s="8" t="s">
        <v>8</v>
      </c>
      <c r="B18" s="8" t="s">
        <v>98</v>
      </c>
      <c r="C18" s="8"/>
      <c r="D18" s="44">
        <v>0</v>
      </c>
      <c r="E18" s="44">
        <v>0</v>
      </c>
    </row>
    <row r="19" spans="1:5" ht="13.7" customHeight="1" x14ac:dyDescent="0.15">
      <c r="A19" s="8" t="s">
        <v>9</v>
      </c>
      <c r="B19" s="8" t="s">
        <v>99</v>
      </c>
      <c r="C19" s="8"/>
      <c r="D19" s="44">
        <v>319578310</v>
      </c>
      <c r="E19" s="44">
        <v>155419244</v>
      </c>
    </row>
    <row r="20" spans="1:5" ht="13.7" customHeight="1" x14ac:dyDescent="0.15">
      <c r="A20" s="8" t="s">
        <v>32</v>
      </c>
      <c r="B20" s="8" t="s">
        <v>100</v>
      </c>
      <c r="C20" s="8"/>
      <c r="D20" s="44">
        <v>319578310</v>
      </c>
      <c r="E20" s="44">
        <v>155419244</v>
      </c>
    </row>
    <row r="21" spans="1:5" ht="13.7" customHeight="1" x14ac:dyDescent="0.15">
      <c r="A21" s="8" t="s">
        <v>33</v>
      </c>
      <c r="B21" s="8" t="s">
        <v>101</v>
      </c>
      <c r="C21" s="8"/>
      <c r="D21" s="44">
        <v>0</v>
      </c>
      <c r="E21" s="44">
        <v>0</v>
      </c>
    </row>
    <row r="22" spans="1:5" ht="13.7" customHeight="1" x14ac:dyDescent="0.15">
      <c r="A22" s="8" t="s">
        <v>34</v>
      </c>
      <c r="B22" s="8" t="s">
        <v>275</v>
      </c>
      <c r="C22" s="8"/>
      <c r="D22" s="44">
        <v>0</v>
      </c>
      <c r="E22" s="44">
        <v>0</v>
      </c>
    </row>
    <row r="23" spans="1:5" ht="13.7" customHeight="1" x14ac:dyDescent="0.15">
      <c r="A23" s="9" t="s">
        <v>241</v>
      </c>
      <c r="B23" s="8" t="s">
        <v>274</v>
      </c>
      <c r="C23" s="8"/>
      <c r="D23" s="44">
        <v>0</v>
      </c>
      <c r="E23" s="44">
        <v>0</v>
      </c>
    </row>
    <row r="24" spans="1:5" x14ac:dyDescent="0.15">
      <c r="A24" s="8" t="s">
        <v>242</v>
      </c>
      <c r="B24" s="8" t="s">
        <v>102</v>
      </c>
      <c r="C24" s="8"/>
      <c r="D24" s="44">
        <v>0</v>
      </c>
      <c r="E24" s="44">
        <v>0</v>
      </c>
    </row>
    <row r="25" spans="1:5" ht="13.7" customHeight="1" x14ac:dyDescent="0.15">
      <c r="A25" s="7" t="s">
        <v>243</v>
      </c>
      <c r="B25" s="7" t="s">
        <v>103</v>
      </c>
      <c r="C25" s="7"/>
      <c r="D25" s="43">
        <v>415607253</v>
      </c>
      <c r="E25" s="43">
        <v>465406393</v>
      </c>
    </row>
    <row r="26" spans="1:5" ht="13.7" customHeight="1" x14ac:dyDescent="0.15">
      <c r="A26" s="8" t="s">
        <v>10</v>
      </c>
      <c r="B26" s="8" t="s">
        <v>104</v>
      </c>
      <c r="C26" s="8"/>
      <c r="D26" s="44">
        <v>0</v>
      </c>
      <c r="E26" s="44">
        <v>0</v>
      </c>
    </row>
    <row r="27" spans="1:5" ht="13.7" customHeight="1" x14ac:dyDescent="0.15">
      <c r="A27" s="8" t="s">
        <v>35</v>
      </c>
      <c r="B27" s="8" t="s">
        <v>105</v>
      </c>
      <c r="C27" s="8"/>
      <c r="D27" s="44">
        <v>0</v>
      </c>
      <c r="E27" s="44">
        <v>0</v>
      </c>
    </row>
    <row r="28" spans="1:5" ht="13.7" customHeight="1" x14ac:dyDescent="0.15">
      <c r="A28" s="8" t="s">
        <v>36</v>
      </c>
      <c r="B28" s="8" t="s">
        <v>106</v>
      </c>
      <c r="C28" s="8"/>
      <c r="D28" s="44">
        <v>0</v>
      </c>
      <c r="E28" s="44">
        <v>0</v>
      </c>
    </row>
    <row r="29" spans="1:5" ht="13.7" customHeight="1" x14ac:dyDescent="0.15">
      <c r="A29" s="8" t="s">
        <v>37</v>
      </c>
      <c r="B29" s="8" t="s">
        <v>107</v>
      </c>
      <c r="C29" s="8"/>
      <c r="D29" s="44">
        <v>0</v>
      </c>
      <c r="E29" s="44">
        <v>0</v>
      </c>
    </row>
    <row r="30" spans="1:5" ht="13.7" customHeight="1" x14ac:dyDescent="0.15">
      <c r="A30" s="8" t="s">
        <v>38</v>
      </c>
      <c r="B30" s="8" t="s">
        <v>108</v>
      </c>
      <c r="C30" s="8"/>
      <c r="D30" s="44">
        <v>0</v>
      </c>
      <c r="E30" s="44">
        <v>0</v>
      </c>
    </row>
    <row r="31" spans="1:5" ht="13.7" customHeight="1" x14ac:dyDescent="0.15">
      <c r="A31" s="8" t="s">
        <v>39</v>
      </c>
      <c r="B31" s="8" t="s">
        <v>109</v>
      </c>
      <c r="C31" s="8"/>
      <c r="D31" s="44">
        <v>0</v>
      </c>
      <c r="E31" s="44">
        <v>0</v>
      </c>
    </row>
    <row r="32" spans="1:5" ht="13.7" customHeight="1" x14ac:dyDescent="0.15">
      <c r="A32" s="8" t="s">
        <v>11</v>
      </c>
      <c r="B32" s="8" t="s">
        <v>110</v>
      </c>
      <c r="C32" s="8"/>
      <c r="D32" s="44">
        <v>260027253</v>
      </c>
      <c r="E32" s="44">
        <v>309826393</v>
      </c>
    </row>
    <row r="33" spans="1:5" ht="13.7" customHeight="1" x14ac:dyDescent="0.15">
      <c r="A33" s="8" t="s">
        <v>40</v>
      </c>
      <c r="B33" s="8" t="s">
        <v>111</v>
      </c>
      <c r="C33" s="8"/>
      <c r="D33" s="44">
        <v>223954828</v>
      </c>
      <c r="E33" s="44">
        <v>266419134</v>
      </c>
    </row>
    <row r="34" spans="1:5" ht="13.7" customHeight="1" x14ac:dyDescent="0.15">
      <c r="A34" s="8" t="s">
        <v>81</v>
      </c>
      <c r="B34" s="8" t="s">
        <v>112</v>
      </c>
      <c r="C34" s="8"/>
      <c r="D34" s="44">
        <v>906824168</v>
      </c>
      <c r="E34" s="44">
        <v>906824168</v>
      </c>
    </row>
    <row r="35" spans="1:5" ht="13.7" customHeight="1" x14ac:dyDescent="0.15">
      <c r="A35" s="8" t="s">
        <v>82</v>
      </c>
      <c r="B35" s="8" t="s">
        <v>113</v>
      </c>
      <c r="C35" s="8"/>
      <c r="D35" s="44">
        <v>-682869340</v>
      </c>
      <c r="E35" s="44">
        <v>-640405034</v>
      </c>
    </row>
    <row r="36" spans="1:5" ht="13.7" customHeight="1" x14ac:dyDescent="0.15">
      <c r="A36" s="8" t="s">
        <v>41</v>
      </c>
      <c r="B36" s="8" t="s">
        <v>114</v>
      </c>
      <c r="C36" s="8"/>
      <c r="D36" s="44">
        <v>0</v>
      </c>
      <c r="E36" s="44">
        <v>0</v>
      </c>
    </row>
    <row r="37" spans="1:5" ht="13.7" customHeight="1" x14ac:dyDescent="0.15">
      <c r="A37" s="8" t="s">
        <v>43</v>
      </c>
      <c r="B37" s="8" t="s">
        <v>115</v>
      </c>
      <c r="C37" s="8"/>
      <c r="D37" s="44">
        <v>0</v>
      </c>
      <c r="E37" s="44">
        <v>0</v>
      </c>
    </row>
    <row r="38" spans="1:5" ht="13.7" customHeight="1" x14ac:dyDescent="0.15">
      <c r="A38" s="8" t="s">
        <v>44</v>
      </c>
      <c r="B38" s="8" t="s">
        <v>116</v>
      </c>
      <c r="C38" s="8"/>
      <c r="D38" s="44">
        <v>0</v>
      </c>
      <c r="E38" s="44">
        <v>0</v>
      </c>
    </row>
    <row r="39" spans="1:5" ht="13.7" customHeight="1" x14ac:dyDescent="0.15">
      <c r="A39" s="8" t="s">
        <v>42</v>
      </c>
      <c r="B39" s="8" t="s">
        <v>117</v>
      </c>
      <c r="C39" s="8"/>
      <c r="D39" s="44">
        <v>36072425</v>
      </c>
      <c r="E39" s="44">
        <v>43407259</v>
      </c>
    </row>
    <row r="40" spans="1:5" ht="13.7" customHeight="1" x14ac:dyDescent="0.15">
      <c r="A40" s="8" t="s">
        <v>43</v>
      </c>
      <c r="B40" s="8" t="s">
        <v>118</v>
      </c>
      <c r="C40" s="8"/>
      <c r="D40" s="44">
        <v>156735376</v>
      </c>
      <c r="E40" s="44">
        <v>156735376</v>
      </c>
    </row>
    <row r="41" spans="1:5" ht="13.7" customHeight="1" x14ac:dyDescent="0.15">
      <c r="A41" s="8" t="s">
        <v>44</v>
      </c>
      <c r="B41" s="8" t="s">
        <v>119</v>
      </c>
      <c r="C41" s="8"/>
      <c r="D41" s="44">
        <v>-120662951</v>
      </c>
      <c r="E41" s="44">
        <v>-113328117</v>
      </c>
    </row>
    <row r="42" spans="1:5" ht="13.7" customHeight="1" x14ac:dyDescent="0.15">
      <c r="A42" s="8" t="s">
        <v>12</v>
      </c>
      <c r="B42" s="8" t="s">
        <v>120</v>
      </c>
      <c r="C42" s="8"/>
      <c r="D42" s="44">
        <v>0</v>
      </c>
      <c r="E42" s="44">
        <v>0</v>
      </c>
    </row>
    <row r="43" spans="1:5" ht="13.7" customHeight="1" x14ac:dyDescent="0.15">
      <c r="A43" s="8" t="s">
        <v>244</v>
      </c>
      <c r="B43" s="8" t="s">
        <v>121</v>
      </c>
      <c r="C43" s="8"/>
      <c r="D43" s="44">
        <v>0</v>
      </c>
      <c r="E43" s="44">
        <v>0</v>
      </c>
    </row>
    <row r="44" spans="1:5" ht="13.7" customHeight="1" x14ac:dyDescent="0.15">
      <c r="A44" s="8" t="s">
        <v>45</v>
      </c>
      <c r="B44" s="8" t="s">
        <v>122</v>
      </c>
      <c r="C44" s="8"/>
      <c r="D44" s="44">
        <v>0</v>
      </c>
      <c r="E44" s="44">
        <v>0</v>
      </c>
    </row>
    <row r="45" spans="1:5" ht="13.7" customHeight="1" x14ac:dyDescent="0.15">
      <c r="A45" s="8" t="s">
        <v>46</v>
      </c>
      <c r="B45" s="8" t="s">
        <v>123</v>
      </c>
      <c r="C45" s="8"/>
      <c r="D45" s="44">
        <v>0</v>
      </c>
      <c r="E45" s="44">
        <v>0</v>
      </c>
    </row>
    <row r="46" spans="1:5" ht="13.7" customHeight="1" x14ac:dyDescent="0.15">
      <c r="A46" s="8" t="s">
        <v>245</v>
      </c>
      <c r="B46" s="8" t="s">
        <v>124</v>
      </c>
      <c r="C46" s="8"/>
      <c r="D46" s="44">
        <v>0</v>
      </c>
      <c r="E46" s="44">
        <v>0</v>
      </c>
    </row>
    <row r="47" spans="1:5" ht="13.7" customHeight="1" x14ac:dyDescent="0.15">
      <c r="A47" s="8" t="s">
        <v>246</v>
      </c>
      <c r="B47" s="8" t="s">
        <v>125</v>
      </c>
      <c r="C47" s="8"/>
      <c r="D47" s="44">
        <v>0</v>
      </c>
      <c r="E47" s="44">
        <v>0</v>
      </c>
    </row>
    <row r="48" spans="1:5" ht="13.7" customHeight="1" x14ac:dyDescent="0.15">
      <c r="A48" s="8" t="s">
        <v>247</v>
      </c>
      <c r="B48" s="8" t="s">
        <v>126</v>
      </c>
      <c r="C48" s="8"/>
      <c r="D48" s="44">
        <v>155580000</v>
      </c>
      <c r="E48" s="44">
        <v>155580000</v>
      </c>
    </row>
    <row r="49" spans="1:5" ht="13.7" customHeight="1" x14ac:dyDescent="0.15">
      <c r="A49" s="8" t="s">
        <v>47</v>
      </c>
      <c r="B49" s="8" t="s">
        <v>127</v>
      </c>
      <c r="C49" s="8"/>
      <c r="D49" s="44">
        <v>0</v>
      </c>
      <c r="E49" s="44">
        <v>0</v>
      </c>
    </row>
    <row r="50" spans="1:5" ht="13.7" customHeight="1" x14ac:dyDescent="0.15">
      <c r="A50" s="8" t="s">
        <v>48</v>
      </c>
      <c r="B50" s="8" t="s">
        <v>128</v>
      </c>
      <c r="C50" s="8"/>
      <c r="D50" s="44">
        <v>0</v>
      </c>
      <c r="E50" s="44">
        <v>0</v>
      </c>
    </row>
    <row r="51" spans="1:5" ht="13.7" customHeight="1" x14ac:dyDescent="0.15">
      <c r="A51" s="8" t="s">
        <v>248</v>
      </c>
      <c r="B51" s="8" t="s">
        <v>129</v>
      </c>
      <c r="C51" s="8"/>
      <c r="D51" s="44">
        <v>155580000</v>
      </c>
      <c r="E51" s="44">
        <v>155580000</v>
      </c>
    </row>
    <row r="52" spans="1:5" ht="13.7" customHeight="1" x14ac:dyDescent="0.15">
      <c r="A52" s="7" t="s">
        <v>13</v>
      </c>
      <c r="B52" s="7" t="s">
        <v>130</v>
      </c>
      <c r="C52" s="7"/>
      <c r="D52" s="43">
        <v>32566567760</v>
      </c>
      <c r="E52" s="43">
        <v>33987292732</v>
      </c>
    </row>
    <row r="53" spans="1:5" ht="13.7" customHeight="1" x14ac:dyDescent="0.15">
      <c r="A53" s="7" t="s">
        <v>3</v>
      </c>
      <c r="B53" s="7" t="s">
        <v>131</v>
      </c>
      <c r="C53" s="7"/>
      <c r="D53" s="43">
        <v>2189328216</v>
      </c>
      <c r="E53" s="43">
        <v>4764429041</v>
      </c>
    </row>
    <row r="54" spans="1:5" ht="13.7" customHeight="1" x14ac:dyDescent="0.15">
      <c r="A54" s="7" t="s">
        <v>14</v>
      </c>
      <c r="B54" s="8" t="s">
        <v>132</v>
      </c>
      <c r="C54" s="8"/>
      <c r="D54" s="44">
        <v>2189328216</v>
      </c>
      <c r="E54" s="44">
        <v>4764429041</v>
      </c>
    </row>
    <row r="55" spans="1:5" ht="13.7" customHeight="1" x14ac:dyDescent="0.15">
      <c r="A55" s="8" t="s">
        <v>249</v>
      </c>
      <c r="B55" s="8" t="s">
        <v>133</v>
      </c>
      <c r="C55" s="8"/>
      <c r="D55" s="44">
        <v>0</v>
      </c>
      <c r="E55" s="44">
        <v>0</v>
      </c>
    </row>
    <row r="56" spans="1:5" ht="13.7" customHeight="1" x14ac:dyDescent="0.15">
      <c r="A56" s="8" t="s">
        <v>49</v>
      </c>
      <c r="B56" s="8" t="s">
        <v>134</v>
      </c>
      <c r="C56" s="8"/>
      <c r="D56" s="44">
        <v>0</v>
      </c>
      <c r="E56" s="44">
        <v>0</v>
      </c>
    </row>
    <row r="57" spans="1:5" ht="13.7" customHeight="1" x14ac:dyDescent="0.15">
      <c r="A57" s="8" t="s">
        <v>50</v>
      </c>
      <c r="B57" s="8" t="s">
        <v>135</v>
      </c>
      <c r="C57" s="8"/>
      <c r="D57" s="44">
        <v>0</v>
      </c>
      <c r="E57" s="44">
        <v>0</v>
      </c>
    </row>
    <row r="58" spans="1:5" ht="13.7" customHeight="1" x14ac:dyDescent="0.15">
      <c r="A58" s="8" t="s">
        <v>51</v>
      </c>
      <c r="B58" s="8" t="s">
        <v>136</v>
      </c>
      <c r="C58" s="8"/>
      <c r="D58" s="44">
        <v>480908513</v>
      </c>
      <c r="E58" s="44">
        <v>639320736</v>
      </c>
    </row>
    <row r="59" spans="1:5" ht="13.7" customHeight="1" x14ac:dyDescent="0.15">
      <c r="A59" s="8" t="s">
        <v>52</v>
      </c>
      <c r="B59" s="8" t="s">
        <v>137</v>
      </c>
      <c r="C59" s="8"/>
      <c r="D59" s="44">
        <v>689496</v>
      </c>
      <c r="E59" s="44">
        <v>0</v>
      </c>
    </row>
    <row r="60" spans="1:5" ht="13.7" customHeight="1" x14ac:dyDescent="0.15">
      <c r="A60" s="8" t="s">
        <v>53</v>
      </c>
      <c r="B60" s="8" t="s">
        <v>138</v>
      </c>
      <c r="C60" s="8"/>
      <c r="D60" s="44">
        <v>1011633683</v>
      </c>
      <c r="E60" s="44">
        <v>3781200692</v>
      </c>
    </row>
    <row r="61" spans="1:5" ht="13.7" customHeight="1" x14ac:dyDescent="0.15">
      <c r="A61" s="8" t="s">
        <v>54</v>
      </c>
      <c r="B61" s="8" t="s">
        <v>139</v>
      </c>
      <c r="C61" s="8"/>
      <c r="D61" s="44">
        <v>0</v>
      </c>
      <c r="E61" s="44">
        <v>0</v>
      </c>
    </row>
    <row r="62" spans="1:5" ht="13.7" customHeight="1" x14ac:dyDescent="0.15">
      <c r="A62" s="8" t="s">
        <v>256</v>
      </c>
      <c r="B62" s="8" t="s">
        <v>250</v>
      </c>
      <c r="C62" s="8"/>
      <c r="D62" s="44">
        <v>507225824</v>
      </c>
      <c r="E62" s="44">
        <v>159536914</v>
      </c>
    </row>
    <row r="63" spans="1:5" ht="13.7" customHeight="1" x14ac:dyDescent="0.15">
      <c r="A63" s="8" t="s">
        <v>257</v>
      </c>
      <c r="B63" s="8" t="s">
        <v>140</v>
      </c>
      <c r="C63" s="8"/>
      <c r="D63" s="44">
        <v>134995699</v>
      </c>
      <c r="E63" s="44">
        <v>134995699</v>
      </c>
    </row>
    <row r="64" spans="1:5" ht="13.7" customHeight="1" x14ac:dyDescent="0.15">
      <c r="A64" s="9" t="s">
        <v>251</v>
      </c>
      <c r="B64" s="8" t="s">
        <v>252</v>
      </c>
      <c r="C64" s="8"/>
      <c r="D64" s="44">
        <v>0</v>
      </c>
      <c r="E64" s="44">
        <v>0</v>
      </c>
    </row>
    <row r="65" spans="1:5" ht="13.7" customHeight="1" x14ac:dyDescent="0.15">
      <c r="A65" s="9" t="s">
        <v>253</v>
      </c>
      <c r="B65" s="8" t="s">
        <v>254</v>
      </c>
      <c r="C65" s="8"/>
      <c r="D65" s="44">
        <v>0</v>
      </c>
      <c r="E65" s="44">
        <v>0</v>
      </c>
    </row>
    <row r="66" spans="1:5" ht="13.7" customHeight="1" x14ac:dyDescent="0.15">
      <c r="A66" s="9" t="s">
        <v>255</v>
      </c>
      <c r="B66" s="8" t="s">
        <v>141</v>
      </c>
      <c r="C66" s="8"/>
      <c r="D66" s="44">
        <v>53875001</v>
      </c>
      <c r="E66" s="44">
        <v>49375000</v>
      </c>
    </row>
    <row r="67" spans="1:5" ht="13.7" customHeight="1" x14ac:dyDescent="0.15">
      <c r="A67" s="7" t="s">
        <v>15</v>
      </c>
      <c r="B67" s="8" t="s">
        <v>142</v>
      </c>
      <c r="C67" s="8"/>
      <c r="D67" s="44">
        <v>0</v>
      </c>
      <c r="E67" s="44">
        <v>0</v>
      </c>
    </row>
    <row r="68" spans="1:5" ht="13.7" customHeight="1" x14ac:dyDescent="0.15">
      <c r="A68" s="8" t="s">
        <v>55</v>
      </c>
      <c r="B68" s="8" t="s">
        <v>143</v>
      </c>
      <c r="C68" s="8"/>
      <c r="D68" s="44">
        <v>0</v>
      </c>
      <c r="E68" s="44">
        <v>0</v>
      </c>
    </row>
    <row r="69" spans="1:5" ht="13.7" customHeight="1" x14ac:dyDescent="0.15">
      <c r="A69" s="8" t="s">
        <v>56</v>
      </c>
      <c r="B69" s="8" t="s">
        <v>144</v>
      </c>
      <c r="C69" s="8"/>
      <c r="D69" s="44">
        <v>0</v>
      </c>
      <c r="E69" s="44">
        <v>0</v>
      </c>
    </row>
    <row r="70" spans="1:5" ht="13.7" customHeight="1" x14ac:dyDescent="0.15">
      <c r="A70" s="8" t="s">
        <v>57</v>
      </c>
      <c r="B70" s="8" t="s">
        <v>145</v>
      </c>
      <c r="C70" s="8"/>
      <c r="D70" s="44">
        <v>0</v>
      </c>
      <c r="E70" s="44">
        <v>0</v>
      </c>
    </row>
    <row r="71" spans="1:5" ht="13.7" customHeight="1" x14ac:dyDescent="0.15">
      <c r="A71" s="8" t="s">
        <v>58</v>
      </c>
      <c r="B71" s="8" t="s">
        <v>146</v>
      </c>
      <c r="C71" s="8"/>
      <c r="D71" s="44">
        <v>0</v>
      </c>
      <c r="E71" s="44">
        <v>0</v>
      </c>
    </row>
    <row r="72" spans="1:5" ht="13.7" customHeight="1" x14ac:dyDescent="0.15">
      <c r="A72" s="8" t="s">
        <v>59</v>
      </c>
      <c r="B72" s="8" t="s">
        <v>147</v>
      </c>
      <c r="C72" s="8"/>
      <c r="D72" s="44">
        <v>0</v>
      </c>
      <c r="E72" s="44">
        <v>0</v>
      </c>
    </row>
    <row r="73" spans="1:5" ht="13.7" customHeight="1" x14ac:dyDescent="0.15">
      <c r="A73" s="8" t="s">
        <v>60</v>
      </c>
      <c r="B73" s="8" t="s">
        <v>148</v>
      </c>
      <c r="C73" s="8"/>
      <c r="D73" s="44">
        <v>0</v>
      </c>
      <c r="E73" s="44">
        <v>0</v>
      </c>
    </row>
    <row r="74" spans="1:5" ht="13.7" customHeight="1" x14ac:dyDescent="0.15">
      <c r="A74" s="8" t="s">
        <v>61</v>
      </c>
      <c r="B74" s="8" t="s">
        <v>149</v>
      </c>
      <c r="C74" s="8"/>
      <c r="D74" s="44">
        <v>0</v>
      </c>
      <c r="E74" s="44">
        <v>0</v>
      </c>
    </row>
    <row r="75" spans="1:5" ht="13.7" customHeight="1" x14ac:dyDescent="0.15">
      <c r="A75" s="9" t="s">
        <v>259</v>
      </c>
      <c r="B75" s="8" t="s">
        <v>261</v>
      </c>
      <c r="C75" s="8"/>
      <c r="D75" s="44">
        <v>0</v>
      </c>
      <c r="E75" s="44">
        <v>0</v>
      </c>
    </row>
    <row r="76" spans="1:5" ht="13.7" customHeight="1" x14ac:dyDescent="0.15">
      <c r="A76" s="9" t="s">
        <v>260</v>
      </c>
      <c r="B76" s="8" t="s">
        <v>150</v>
      </c>
      <c r="C76" s="8"/>
      <c r="D76" s="44">
        <v>0</v>
      </c>
      <c r="E76" s="44">
        <v>0</v>
      </c>
    </row>
    <row r="77" spans="1:5" ht="13.7" customHeight="1" x14ac:dyDescent="0.15">
      <c r="A77" s="8" t="s">
        <v>262</v>
      </c>
      <c r="B77" s="8" t="s">
        <v>258</v>
      </c>
      <c r="C77" s="8"/>
      <c r="D77" s="44">
        <v>0</v>
      </c>
      <c r="E77" s="44">
        <v>0</v>
      </c>
    </row>
    <row r="78" spans="1:5" ht="13.7" customHeight="1" x14ac:dyDescent="0.15">
      <c r="A78" s="7" t="s">
        <v>263</v>
      </c>
      <c r="B78" s="7" t="s">
        <v>151</v>
      </c>
      <c r="C78" s="7"/>
      <c r="D78" s="43">
        <v>30377239544</v>
      </c>
      <c r="E78" s="43">
        <v>29222863691</v>
      </c>
    </row>
    <row r="79" spans="1:5" ht="13.7" customHeight="1" x14ac:dyDescent="0.15">
      <c r="A79" s="8" t="s">
        <v>62</v>
      </c>
      <c r="B79" s="8" t="s">
        <v>152</v>
      </c>
      <c r="C79" s="8"/>
      <c r="D79" s="44">
        <v>62000000000</v>
      </c>
      <c r="E79" s="44">
        <v>62000000000</v>
      </c>
    </row>
    <row r="80" spans="1:5" ht="13.7" customHeight="1" x14ac:dyDescent="0.15">
      <c r="A80" s="8" t="s">
        <v>63</v>
      </c>
      <c r="B80" s="8" t="s">
        <v>153</v>
      </c>
      <c r="C80" s="8"/>
      <c r="D80" s="44">
        <v>0</v>
      </c>
      <c r="E80" s="44">
        <v>0</v>
      </c>
    </row>
    <row r="81" spans="1:7" ht="13.7" customHeight="1" x14ac:dyDescent="0.15">
      <c r="A81" s="8" t="s">
        <v>64</v>
      </c>
      <c r="B81" s="8" t="s">
        <v>154</v>
      </c>
      <c r="C81" s="8"/>
      <c r="D81" s="44">
        <v>0</v>
      </c>
      <c r="E81" s="44">
        <v>0</v>
      </c>
    </row>
    <row r="82" spans="1:7" ht="13.7" customHeight="1" x14ac:dyDescent="0.15">
      <c r="A82" s="8" t="s">
        <v>65</v>
      </c>
      <c r="B82" s="8" t="s">
        <v>155</v>
      </c>
      <c r="C82" s="8"/>
      <c r="D82" s="44">
        <v>0</v>
      </c>
      <c r="E82" s="44">
        <v>0</v>
      </c>
    </row>
    <row r="83" spans="1:7" ht="13.7" customHeight="1" x14ac:dyDescent="0.15">
      <c r="A83" s="8" t="s">
        <v>66</v>
      </c>
      <c r="B83" s="8" t="s">
        <v>156</v>
      </c>
      <c r="C83" s="8"/>
      <c r="D83" s="44">
        <v>0</v>
      </c>
      <c r="E83" s="44">
        <v>0</v>
      </c>
    </row>
    <row r="84" spans="1:7" ht="13.7" customHeight="1" x14ac:dyDescent="0.15">
      <c r="A84" s="8" t="s">
        <v>67</v>
      </c>
      <c r="B84" s="8" t="s">
        <v>157</v>
      </c>
      <c r="C84" s="8"/>
      <c r="D84" s="44">
        <v>0</v>
      </c>
      <c r="E84" s="44">
        <v>0</v>
      </c>
    </row>
    <row r="85" spans="1:7" ht="13.7" customHeight="1" x14ac:dyDescent="0.15">
      <c r="A85" s="8" t="s">
        <v>68</v>
      </c>
      <c r="B85" s="8" t="s">
        <v>158</v>
      </c>
      <c r="C85" s="8"/>
      <c r="D85" s="44">
        <v>0</v>
      </c>
      <c r="E85" s="44">
        <v>0</v>
      </c>
    </row>
    <row r="86" spans="1:7" ht="13.7" customHeight="1" x14ac:dyDescent="0.15">
      <c r="A86" s="8" t="s">
        <v>69</v>
      </c>
      <c r="B86" s="8" t="s">
        <v>159</v>
      </c>
      <c r="C86" s="8"/>
      <c r="D86" s="44">
        <v>0</v>
      </c>
      <c r="E86" s="44">
        <v>0</v>
      </c>
    </row>
    <row r="87" spans="1:7" ht="13.7" customHeight="1" x14ac:dyDescent="0.15">
      <c r="A87" s="8" t="s">
        <v>70</v>
      </c>
      <c r="B87" s="8" t="s">
        <v>160</v>
      </c>
      <c r="C87" s="8"/>
      <c r="D87" s="44">
        <v>0</v>
      </c>
      <c r="E87" s="44">
        <v>0</v>
      </c>
      <c r="F87" s="46"/>
      <c r="G87" s="47"/>
    </row>
    <row r="88" spans="1:7" ht="13.7" customHeight="1" x14ac:dyDescent="0.15">
      <c r="A88" s="8" t="s">
        <v>71</v>
      </c>
      <c r="B88" s="8" t="s">
        <v>161</v>
      </c>
      <c r="C88" s="8"/>
      <c r="D88" s="44">
        <v>-31622760456</v>
      </c>
      <c r="E88" s="44">
        <v>-32777136309</v>
      </c>
    </row>
    <row r="89" spans="1:7" ht="13.7" customHeight="1" x14ac:dyDescent="0.15">
      <c r="A89" s="7" t="s">
        <v>16</v>
      </c>
      <c r="B89" s="7" t="s">
        <v>162</v>
      </c>
      <c r="C89" s="7"/>
      <c r="D89" s="43">
        <v>32566567760</v>
      </c>
      <c r="E89" s="43">
        <v>33987292732</v>
      </c>
    </row>
    <row r="90" spans="1:7" ht="13.7" customHeight="1" x14ac:dyDescent="0.15">
      <c r="A90" s="7" t="s">
        <v>4</v>
      </c>
      <c r="B90" s="7" t="s">
        <v>163</v>
      </c>
      <c r="C90" s="7"/>
      <c r="D90" s="37">
        <v>0</v>
      </c>
      <c r="E90" s="37">
        <v>0</v>
      </c>
    </row>
    <row r="91" spans="1:7" ht="13.7" customHeight="1" x14ac:dyDescent="0.15">
      <c r="A91" s="8" t="s">
        <v>17</v>
      </c>
      <c r="B91" s="8" t="s">
        <v>164</v>
      </c>
      <c r="C91" s="8"/>
      <c r="D91" s="44">
        <v>0</v>
      </c>
      <c r="E91" s="38">
        <v>0</v>
      </c>
    </row>
    <row r="92" spans="1:7" ht="13.7" customHeight="1" x14ac:dyDescent="0.15">
      <c r="A92" s="8" t="s">
        <v>18</v>
      </c>
      <c r="B92" s="8" t="s">
        <v>165</v>
      </c>
      <c r="C92" s="8"/>
      <c r="D92" s="44">
        <v>0</v>
      </c>
      <c r="E92" s="38">
        <v>0</v>
      </c>
    </row>
    <row r="93" spans="1:7" ht="13.7" customHeight="1" x14ac:dyDescent="0.15">
      <c r="A93" s="8" t="s">
        <v>19</v>
      </c>
      <c r="B93" s="8" t="s">
        <v>166</v>
      </c>
      <c r="C93" s="8"/>
      <c r="D93" s="44">
        <v>0</v>
      </c>
      <c r="E93" s="38">
        <v>0</v>
      </c>
    </row>
    <row r="94" spans="1:7" ht="13.7" customHeight="1" x14ac:dyDescent="0.15">
      <c r="A94" s="8" t="s">
        <v>20</v>
      </c>
      <c r="B94" s="8" t="s">
        <v>167</v>
      </c>
      <c r="C94" s="8"/>
      <c r="D94" s="44">
        <v>0</v>
      </c>
      <c r="E94" s="38">
        <v>0</v>
      </c>
    </row>
    <row r="95" spans="1:7" ht="13.7" customHeight="1" x14ac:dyDescent="0.15">
      <c r="A95" s="8" t="s">
        <v>21</v>
      </c>
      <c r="B95" s="8" t="s">
        <v>168</v>
      </c>
      <c r="C95" s="8"/>
      <c r="D95" s="44">
        <v>183640.64</v>
      </c>
      <c r="E95" s="38">
        <v>280005.96999999997</v>
      </c>
    </row>
    <row r="96" spans="1:7" ht="13.7" customHeight="1" x14ac:dyDescent="0.15">
      <c r="A96" s="8" t="s">
        <v>264</v>
      </c>
      <c r="B96" s="8" t="s">
        <v>169</v>
      </c>
      <c r="C96" s="8"/>
      <c r="D96" s="44">
        <v>0</v>
      </c>
      <c r="E96" s="38">
        <v>0</v>
      </c>
    </row>
    <row r="97" spans="1:5" ht="13.7" customHeight="1" x14ac:dyDescent="0.15">
      <c r="A97" s="8" t="s">
        <v>22</v>
      </c>
      <c r="B97" s="8" t="s">
        <v>170</v>
      </c>
      <c r="C97" s="8"/>
      <c r="D97" s="44">
        <v>0</v>
      </c>
      <c r="E97" s="38">
        <v>0</v>
      </c>
    </row>
    <row r="98" spans="1:5" ht="13.7" customHeight="1" x14ac:dyDescent="0.15">
      <c r="A98" s="8" t="s">
        <v>72</v>
      </c>
      <c r="B98" s="8" t="s">
        <v>171</v>
      </c>
      <c r="C98" s="8"/>
      <c r="D98" s="44">
        <v>0</v>
      </c>
      <c r="E98" s="38">
        <v>0</v>
      </c>
    </row>
    <row r="99" spans="1:5" ht="13.7" customHeight="1" x14ac:dyDescent="0.15">
      <c r="A99" s="8" t="s">
        <v>73</v>
      </c>
      <c r="B99" s="8" t="s">
        <v>172</v>
      </c>
      <c r="C99" s="8"/>
      <c r="D99" s="44">
        <v>0</v>
      </c>
      <c r="E99" s="38">
        <v>0</v>
      </c>
    </row>
    <row r="100" spans="1:5" ht="13.7" customHeight="1" x14ac:dyDescent="0.15">
      <c r="A100" s="8" t="s">
        <v>74</v>
      </c>
      <c r="B100" s="8" t="s">
        <v>173</v>
      </c>
      <c r="C100" s="8"/>
      <c r="D100" s="44">
        <v>0</v>
      </c>
      <c r="E100" s="38">
        <v>0</v>
      </c>
    </row>
    <row r="101" spans="1:5" ht="13.7" customHeight="1" x14ac:dyDescent="0.15">
      <c r="A101" s="8" t="s">
        <v>75</v>
      </c>
      <c r="B101" s="8" t="s">
        <v>174</v>
      </c>
      <c r="C101" s="8"/>
      <c r="D101" s="44">
        <v>0</v>
      </c>
      <c r="E101" s="38">
        <v>0</v>
      </c>
    </row>
    <row r="102" spans="1:5" ht="13.7" customHeight="1" x14ac:dyDescent="0.15">
      <c r="A102" s="8" t="s">
        <v>76</v>
      </c>
      <c r="B102" s="8" t="s">
        <v>175</v>
      </c>
      <c r="C102" s="8"/>
      <c r="D102" s="44">
        <v>0</v>
      </c>
      <c r="E102" s="38">
        <v>0</v>
      </c>
    </row>
    <row r="103" spans="1:5" ht="13.7" customHeight="1" x14ac:dyDescent="0.15">
      <c r="A103" s="8" t="s">
        <v>77</v>
      </c>
      <c r="B103" s="8" t="s">
        <v>176</v>
      </c>
      <c r="C103" s="8"/>
      <c r="D103" s="44">
        <v>0</v>
      </c>
      <c r="E103" s="38">
        <v>0</v>
      </c>
    </row>
    <row r="104" spans="1:5" ht="13.7" customHeight="1" x14ac:dyDescent="0.15">
      <c r="A104" s="8" t="s">
        <v>78</v>
      </c>
      <c r="B104" s="8" t="s">
        <v>177</v>
      </c>
      <c r="C104" s="8"/>
      <c r="D104" s="44">
        <v>0</v>
      </c>
      <c r="E104" s="38">
        <v>0</v>
      </c>
    </row>
    <row r="105" spans="1:5" ht="13.7" customHeight="1" x14ac:dyDescent="0.15">
      <c r="A105" s="8" t="s">
        <v>79</v>
      </c>
      <c r="B105" s="8" t="s">
        <v>178</v>
      </c>
      <c r="C105" s="8"/>
      <c r="D105" s="44">
        <v>0</v>
      </c>
      <c r="E105" s="38">
        <v>0</v>
      </c>
    </row>
    <row r="106" spans="1:5" ht="13.7" customHeight="1" x14ac:dyDescent="0.15">
      <c r="A106" s="8" t="s">
        <v>80</v>
      </c>
      <c r="B106" s="8" t="s">
        <v>179</v>
      </c>
      <c r="C106" s="8"/>
      <c r="D106" s="44">
        <v>0</v>
      </c>
      <c r="E106" s="38">
        <v>0</v>
      </c>
    </row>
    <row r="107" spans="1:5" ht="13.7" customHeight="1" x14ac:dyDescent="0.15">
      <c r="A107" s="8" t="s">
        <v>265</v>
      </c>
      <c r="B107" s="8" t="s">
        <v>180</v>
      </c>
      <c r="C107" s="8"/>
      <c r="D107" s="44">
        <v>0</v>
      </c>
      <c r="E107" s="38">
        <v>0</v>
      </c>
    </row>
    <row r="108" spans="1:5" ht="13.7" customHeight="1" x14ac:dyDescent="0.15">
      <c r="A108" s="8" t="s">
        <v>266</v>
      </c>
      <c r="B108" s="8" t="s">
        <v>181</v>
      </c>
      <c r="C108" s="8"/>
      <c r="D108" s="48">
        <v>13579534925</v>
      </c>
      <c r="E108" s="48">
        <v>27710279052</v>
      </c>
    </row>
    <row r="109" spans="1:5" ht="13.7" customHeight="1" x14ac:dyDescent="0.15">
      <c r="A109" s="9" t="s">
        <v>267</v>
      </c>
      <c r="B109" s="8" t="s">
        <v>182</v>
      </c>
      <c r="C109" s="8"/>
      <c r="D109" s="48">
        <v>7935182352</v>
      </c>
      <c r="E109" s="38">
        <v>27656260700</v>
      </c>
    </row>
    <row r="110" spans="1:5" ht="13.7" customHeight="1" x14ac:dyDescent="0.15">
      <c r="A110" s="10" t="s">
        <v>268</v>
      </c>
      <c r="B110" s="8" t="s">
        <v>183</v>
      </c>
      <c r="C110" s="8"/>
      <c r="D110" s="48">
        <v>5644352573</v>
      </c>
      <c r="E110" s="38">
        <v>54018352</v>
      </c>
    </row>
    <row r="111" spans="1:5" ht="13.7" customHeight="1" x14ac:dyDescent="0.15">
      <c r="A111" s="8" t="s">
        <v>269</v>
      </c>
      <c r="B111" s="8" t="s">
        <v>184</v>
      </c>
      <c r="C111" s="8"/>
      <c r="D111" s="44">
        <v>221165894360</v>
      </c>
      <c r="E111" s="44">
        <v>155757015960</v>
      </c>
    </row>
    <row r="112" spans="1:5" ht="13.7" customHeight="1" x14ac:dyDescent="0.15">
      <c r="A112" s="10" t="s">
        <v>270</v>
      </c>
      <c r="B112" s="8" t="s">
        <v>185</v>
      </c>
      <c r="C112" s="8"/>
      <c r="D112" s="44">
        <v>214939514360</v>
      </c>
      <c r="E112" s="38">
        <v>87957015960</v>
      </c>
    </row>
    <row r="113" spans="1:5" x14ac:dyDescent="0.15">
      <c r="A113" s="10" t="s">
        <v>271</v>
      </c>
      <c r="B113" s="8" t="s">
        <v>186</v>
      </c>
      <c r="C113" s="8"/>
      <c r="D113" s="44">
        <v>6226380000</v>
      </c>
      <c r="E113" s="38">
        <v>67800000000</v>
      </c>
    </row>
    <row r="114" spans="1:5" x14ac:dyDescent="0.15">
      <c r="A114" s="8" t="s">
        <v>272</v>
      </c>
      <c r="B114" s="8" t="s">
        <v>187</v>
      </c>
      <c r="C114" s="8"/>
      <c r="D114" s="44">
        <v>2290288520.4100003</v>
      </c>
      <c r="E114" s="38">
        <v>267101679.75999999</v>
      </c>
    </row>
    <row r="115" spans="1:5" x14ac:dyDescent="0.15">
      <c r="A115" s="8" t="s">
        <v>273</v>
      </c>
      <c r="B115" s="8" t="s">
        <v>188</v>
      </c>
      <c r="C115" s="8"/>
      <c r="D115" s="44">
        <v>-1750377273.2189748</v>
      </c>
      <c r="E115" s="38">
        <v>-293628713.27000004</v>
      </c>
    </row>
    <row r="116" spans="1:5" x14ac:dyDescent="0.15">
      <c r="A116" s="11"/>
      <c r="B116" s="11"/>
      <c r="C116" s="11"/>
      <c r="D116" s="12"/>
      <c r="E116" s="12"/>
    </row>
  </sheetData>
  <protectedRanges>
    <protectedRange sqref="C113:E115 C3:E112" name="Range1"/>
  </protectedRanges>
  <printOptions horizontalCentered="1"/>
  <pageMargins left="0.25" right="0" top="0.5" bottom="0" header="0.5" footer="0.5"/>
  <pageSetup scale="8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1"/>
  <sheetViews>
    <sheetView topLeftCell="A9" workbookViewId="0">
      <selection activeCell="A22" sqref="A22:A1048576"/>
    </sheetView>
  </sheetViews>
  <sheetFormatPr defaultRowHeight="12.75" x14ac:dyDescent="0.2"/>
  <cols>
    <col min="1" max="1" width="48" bestFit="1" customWidth="1"/>
    <col min="2" max="2" width="5.7109375" bestFit="1" customWidth="1"/>
    <col min="3" max="3" width="11.85546875" customWidth="1"/>
    <col min="4" max="5" width="15.42578125" style="4" bestFit="1" customWidth="1"/>
    <col min="6" max="6" width="17.140625" style="4" customWidth="1"/>
    <col min="7" max="7" width="19.140625" style="4" customWidth="1"/>
  </cols>
  <sheetData>
    <row r="1" spans="1:7" x14ac:dyDescent="0.2">
      <c r="A1" s="104" t="s">
        <v>0</v>
      </c>
      <c r="B1" s="104" t="s">
        <v>83</v>
      </c>
      <c r="C1" s="104" t="s">
        <v>189</v>
      </c>
      <c r="D1" s="102" t="s">
        <v>319</v>
      </c>
      <c r="E1" s="103"/>
      <c r="F1" s="102" t="s">
        <v>318</v>
      </c>
      <c r="G1" s="103"/>
    </row>
    <row r="2" spans="1:7" s="1" customFormat="1" x14ac:dyDescent="0.2">
      <c r="A2" s="105"/>
      <c r="B2" s="105"/>
      <c r="C2" s="105"/>
      <c r="D2" s="15" t="s">
        <v>317</v>
      </c>
      <c r="E2" s="15" t="s">
        <v>316</v>
      </c>
      <c r="F2" s="15" t="s">
        <v>317</v>
      </c>
      <c r="G2" s="15" t="s">
        <v>316</v>
      </c>
    </row>
    <row r="3" spans="1:7" s="1" customFormat="1" x14ac:dyDescent="0.2">
      <c r="A3" s="17">
        <v>1</v>
      </c>
      <c r="B3" s="17">
        <v>2</v>
      </c>
      <c r="C3" s="45">
        <v>3</v>
      </c>
      <c r="D3" s="15">
        <v>4</v>
      </c>
      <c r="E3" s="15">
        <v>5</v>
      </c>
      <c r="F3" s="15">
        <v>6</v>
      </c>
      <c r="G3" s="15">
        <v>7</v>
      </c>
    </row>
    <row r="4" spans="1:7" x14ac:dyDescent="0.2">
      <c r="A4" s="9" t="s">
        <v>190</v>
      </c>
      <c r="B4" s="9" t="s">
        <v>191</v>
      </c>
      <c r="C4" s="16"/>
      <c r="D4" s="42">
        <v>7457165920</v>
      </c>
      <c r="E4" s="39">
        <v>786670789</v>
      </c>
      <c r="F4" s="42">
        <v>15864898990</v>
      </c>
      <c r="G4" s="39">
        <v>1548368553</v>
      </c>
    </row>
    <row r="5" spans="1:7" x14ac:dyDescent="0.2">
      <c r="A5" s="9" t="s">
        <v>192</v>
      </c>
      <c r="B5" s="9" t="s">
        <v>193</v>
      </c>
      <c r="C5" s="16"/>
      <c r="D5" s="42">
        <v>0</v>
      </c>
      <c r="E5" s="39">
        <v>0</v>
      </c>
      <c r="F5" s="42">
        <v>0</v>
      </c>
      <c r="G5" s="39">
        <v>0</v>
      </c>
    </row>
    <row r="6" spans="1:7" x14ac:dyDescent="0.2">
      <c r="A6" s="9" t="s">
        <v>194</v>
      </c>
      <c r="B6" s="9" t="s">
        <v>195</v>
      </c>
      <c r="C6" s="16"/>
      <c r="D6" s="42">
        <v>7457165920</v>
      </c>
      <c r="E6" s="42">
        <v>786670789</v>
      </c>
      <c r="F6" s="42">
        <v>15864898990</v>
      </c>
      <c r="G6" s="42">
        <v>1548368553</v>
      </c>
    </row>
    <row r="7" spans="1:7" x14ac:dyDescent="0.2">
      <c r="A7" s="9" t="s">
        <v>276</v>
      </c>
      <c r="B7" s="9" t="s">
        <v>196</v>
      </c>
      <c r="C7" s="16"/>
      <c r="D7" s="42">
        <v>1589032988</v>
      </c>
      <c r="E7" s="39">
        <v>93324600</v>
      </c>
      <c r="F7" s="42">
        <v>2638983427</v>
      </c>
      <c r="G7" s="39">
        <v>637137682</v>
      </c>
    </row>
    <row r="8" spans="1:7" x14ac:dyDescent="0.2">
      <c r="A8" s="9" t="s">
        <v>197</v>
      </c>
      <c r="B8" s="9" t="s">
        <v>198</v>
      </c>
      <c r="C8" s="16"/>
      <c r="D8" s="42">
        <v>5868132932</v>
      </c>
      <c r="E8" s="42">
        <v>693346189</v>
      </c>
      <c r="F8" s="42">
        <v>13225915563</v>
      </c>
      <c r="G8" s="42">
        <v>911230871</v>
      </c>
    </row>
    <row r="9" spans="1:7" x14ac:dyDescent="0.2">
      <c r="A9" s="9" t="s">
        <v>277</v>
      </c>
      <c r="B9" s="16">
        <v>21</v>
      </c>
      <c r="C9" s="16"/>
      <c r="D9" s="42">
        <v>837582226</v>
      </c>
      <c r="E9" s="39">
        <v>395970636</v>
      </c>
      <c r="F9" s="42">
        <v>1509360214</v>
      </c>
      <c r="G9" s="39">
        <v>754426148</v>
      </c>
    </row>
    <row r="10" spans="1:7" x14ac:dyDescent="0.2">
      <c r="A10" s="9" t="s">
        <v>278</v>
      </c>
      <c r="B10" s="16">
        <v>22</v>
      </c>
      <c r="C10" s="16"/>
      <c r="D10" s="42">
        <v>47638275</v>
      </c>
      <c r="E10" s="39">
        <v>0</v>
      </c>
      <c r="F10" s="42">
        <v>47638275</v>
      </c>
      <c r="G10" s="39">
        <v>5950366</v>
      </c>
    </row>
    <row r="11" spans="1:7" x14ac:dyDescent="0.2">
      <c r="A11" s="9" t="s">
        <v>279</v>
      </c>
      <c r="B11" s="9" t="s">
        <v>199</v>
      </c>
      <c r="C11" s="16"/>
      <c r="D11" s="42">
        <v>5503701030</v>
      </c>
      <c r="E11" s="39">
        <v>3916282839</v>
      </c>
      <c r="F11" s="42">
        <v>12032823599</v>
      </c>
      <c r="G11" s="39">
        <v>7540743974</v>
      </c>
    </row>
    <row r="12" spans="1:7" x14ac:dyDescent="0.2">
      <c r="A12" s="9" t="s">
        <v>280</v>
      </c>
      <c r="B12" s="9" t="s">
        <v>200</v>
      </c>
      <c r="C12" s="16"/>
      <c r="D12" s="42">
        <v>1154375853</v>
      </c>
      <c r="E12" s="42">
        <v>-2826966014</v>
      </c>
      <c r="F12" s="42">
        <v>2654813903</v>
      </c>
      <c r="G12" s="42">
        <v>-5881037321</v>
      </c>
    </row>
    <row r="13" spans="1:7" x14ac:dyDescent="0.2">
      <c r="A13" s="9" t="s">
        <v>281</v>
      </c>
      <c r="B13" s="9" t="s">
        <v>201</v>
      </c>
      <c r="C13" s="16"/>
      <c r="D13" s="42">
        <v>0</v>
      </c>
      <c r="E13" s="39">
        <v>172083829</v>
      </c>
      <c r="F13" s="42">
        <v>500000</v>
      </c>
      <c r="G13" s="39">
        <v>172083829</v>
      </c>
    </row>
    <row r="14" spans="1:7" x14ac:dyDescent="0.2">
      <c r="A14" s="9" t="s">
        <v>282</v>
      </c>
      <c r="B14" s="9" t="s">
        <v>202</v>
      </c>
      <c r="C14" s="16"/>
      <c r="D14" s="42">
        <v>0</v>
      </c>
      <c r="E14" s="39"/>
      <c r="F14" s="42">
        <v>16992500</v>
      </c>
      <c r="G14" s="39"/>
    </row>
    <row r="15" spans="1:7" x14ac:dyDescent="0.2">
      <c r="A15" s="9" t="s">
        <v>283</v>
      </c>
      <c r="B15" s="9" t="s">
        <v>203</v>
      </c>
      <c r="C15" s="16"/>
      <c r="D15" s="42">
        <v>0</v>
      </c>
      <c r="E15" s="42">
        <v>172083829</v>
      </c>
      <c r="F15" s="42">
        <v>-16492500</v>
      </c>
      <c r="G15" s="42">
        <v>172083829</v>
      </c>
    </row>
    <row r="16" spans="1:7" x14ac:dyDescent="0.2">
      <c r="A16" s="9" t="s">
        <v>284</v>
      </c>
      <c r="B16" s="9" t="s">
        <v>204</v>
      </c>
      <c r="C16" s="16"/>
      <c r="D16" s="42">
        <v>1154375853</v>
      </c>
      <c r="E16" s="42">
        <v>-2654882185</v>
      </c>
      <c r="F16" s="42">
        <v>2638321403</v>
      </c>
      <c r="G16" s="42">
        <v>-5708953492</v>
      </c>
    </row>
    <row r="17" spans="1:7" x14ac:dyDescent="0.2">
      <c r="A17" s="9" t="s">
        <v>285</v>
      </c>
      <c r="B17" s="9" t="s">
        <v>205</v>
      </c>
      <c r="C17" s="16"/>
      <c r="D17" s="42"/>
      <c r="E17" s="39"/>
      <c r="F17" s="42"/>
      <c r="G17" s="39"/>
    </row>
    <row r="18" spans="1:7" x14ac:dyDescent="0.2">
      <c r="A18" s="9" t="s">
        <v>286</v>
      </c>
      <c r="B18" s="9" t="s">
        <v>206</v>
      </c>
      <c r="C18" s="16"/>
      <c r="D18" s="42"/>
      <c r="E18" s="39"/>
      <c r="F18" s="42"/>
      <c r="G18" s="39"/>
    </row>
    <row r="19" spans="1:7" x14ac:dyDescent="0.2">
      <c r="A19" s="9" t="s">
        <v>287</v>
      </c>
      <c r="B19" s="9" t="s">
        <v>207</v>
      </c>
      <c r="C19" s="16"/>
      <c r="D19" s="42">
        <v>1154375853</v>
      </c>
      <c r="E19" s="42">
        <v>-2654882185</v>
      </c>
      <c r="F19" s="42">
        <v>2638321403</v>
      </c>
      <c r="G19" s="42">
        <v>-5708953492</v>
      </c>
    </row>
    <row r="20" spans="1:7" x14ac:dyDescent="0.2">
      <c r="A20" s="9" t="s">
        <v>288</v>
      </c>
      <c r="B20" s="9" t="s">
        <v>208</v>
      </c>
      <c r="C20" s="16"/>
      <c r="D20" s="42"/>
      <c r="E20" s="39"/>
      <c r="F20" s="42"/>
      <c r="G20" s="42"/>
    </row>
    <row r="21" spans="1:7" x14ac:dyDescent="0.2">
      <c r="A21" s="13"/>
      <c r="B21" s="13"/>
      <c r="C21" s="13"/>
      <c r="D21" s="14"/>
      <c r="E21" s="14"/>
      <c r="F21" s="14"/>
      <c r="G21" s="14"/>
    </row>
  </sheetData>
  <protectedRanges>
    <protectedRange sqref="C4:G11 C13:G20 C12 E12:G12" name="Range1"/>
  </protectedRanges>
  <mergeCells count="5">
    <mergeCell ref="F1:G1"/>
    <mergeCell ref="D1:E1"/>
    <mergeCell ref="C1:C2"/>
    <mergeCell ref="B1:B2"/>
    <mergeCell ref="A1:A2"/>
  </mergeCells>
  <printOptions horizontalCentered="1"/>
  <pageMargins left="0.45" right="0.2" top="0.75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workbookViewId="0">
      <selection activeCell="A3" sqref="A3"/>
    </sheetView>
  </sheetViews>
  <sheetFormatPr defaultRowHeight="12.75" x14ac:dyDescent="0.2"/>
  <cols>
    <col min="1" max="1" width="53.140625" style="49" customWidth="1"/>
    <col min="2" max="2" width="9.140625" style="49"/>
    <col min="3" max="3" width="12.28515625" style="49" bestFit="1" customWidth="1"/>
    <col min="4" max="4" width="16.5703125" style="61" bestFit="1" customWidth="1"/>
    <col min="5" max="5" width="16.28515625" style="61" bestFit="1" customWidth="1"/>
    <col min="6" max="6" width="9.140625" style="49"/>
    <col min="7" max="7" width="17.7109375" style="49" bestFit="1" customWidth="1"/>
    <col min="8" max="16384" width="9.140625" style="49"/>
  </cols>
  <sheetData>
    <row r="1" spans="1:7" x14ac:dyDescent="0.2">
      <c r="A1" s="108" t="s">
        <v>0</v>
      </c>
      <c r="B1" s="108" t="s">
        <v>83</v>
      </c>
      <c r="C1" s="108" t="s">
        <v>189</v>
      </c>
      <c r="D1" s="106" t="s">
        <v>318</v>
      </c>
      <c r="E1" s="107"/>
    </row>
    <row r="2" spans="1:7" s="52" customFormat="1" x14ac:dyDescent="0.2">
      <c r="A2" s="109"/>
      <c r="B2" s="109"/>
      <c r="C2" s="109"/>
      <c r="D2" s="51" t="s">
        <v>317</v>
      </c>
      <c r="E2" s="51" t="s">
        <v>316</v>
      </c>
    </row>
    <row r="3" spans="1:7" s="52" customFormat="1" x14ac:dyDescent="0.2">
      <c r="A3" s="50">
        <v>1</v>
      </c>
      <c r="B3" s="50">
        <v>2</v>
      </c>
      <c r="C3" s="50">
        <v>3</v>
      </c>
      <c r="D3" s="51">
        <v>4</v>
      </c>
      <c r="E3" s="51">
        <v>5</v>
      </c>
    </row>
    <row r="4" spans="1:7" x14ac:dyDescent="0.2">
      <c r="A4" s="53" t="s">
        <v>209</v>
      </c>
      <c r="B4" s="53" t="s">
        <v>84</v>
      </c>
      <c r="C4" s="54"/>
      <c r="D4" s="55"/>
      <c r="E4" s="55"/>
    </row>
    <row r="5" spans="1:7" x14ac:dyDescent="0.2">
      <c r="A5" s="53" t="s">
        <v>289</v>
      </c>
      <c r="B5" s="53" t="s">
        <v>191</v>
      </c>
      <c r="C5" s="54"/>
      <c r="D5" s="56">
        <f>-SUM(Sheet1!J2:J11)</f>
        <v>3501585717</v>
      </c>
      <c r="E5" s="56">
        <v>1696815334</v>
      </c>
      <c r="F5" s="57"/>
    </row>
    <row r="6" spans="1:7" x14ac:dyDescent="0.2">
      <c r="A6" s="53" t="s">
        <v>290</v>
      </c>
      <c r="B6" s="53" t="s">
        <v>193</v>
      </c>
      <c r="C6" s="54"/>
      <c r="D6" s="56">
        <f>-SUM(D5,D7:D11,D16)+(BangCanDoiKeToan_06001!D5-BangCanDoiKeToan_06001!E5)</f>
        <v>4654743120</v>
      </c>
      <c r="E6" s="56">
        <v>-2714316539</v>
      </c>
      <c r="G6" s="58"/>
    </row>
    <row r="7" spans="1:7" x14ac:dyDescent="0.2">
      <c r="A7" s="53" t="s">
        <v>291</v>
      </c>
      <c r="B7" s="54" t="s">
        <v>293</v>
      </c>
      <c r="C7" s="54"/>
      <c r="D7" s="56">
        <f>-SUM(Sheet1!J15:J24)</f>
        <v>-1880960978</v>
      </c>
      <c r="E7" s="56">
        <v>-4613792861</v>
      </c>
      <c r="G7" s="58"/>
    </row>
    <row r="8" spans="1:7" x14ac:dyDescent="0.2">
      <c r="A8" s="53" t="s">
        <v>292</v>
      </c>
      <c r="B8" s="54" t="s">
        <v>294</v>
      </c>
      <c r="C8" s="54"/>
      <c r="D8" s="56">
        <v>0</v>
      </c>
      <c r="E8" s="56"/>
      <c r="G8" s="58"/>
    </row>
    <row r="9" spans="1:7" x14ac:dyDescent="0.2">
      <c r="A9" s="53" t="s">
        <v>295</v>
      </c>
      <c r="B9" s="54" t="s">
        <v>210</v>
      </c>
      <c r="C9" s="54"/>
      <c r="D9" s="56">
        <v>0</v>
      </c>
      <c r="E9" s="56"/>
      <c r="G9" s="58"/>
    </row>
    <row r="10" spans="1:7" x14ac:dyDescent="0.2">
      <c r="A10" s="53" t="s">
        <v>296</v>
      </c>
      <c r="B10" s="54" t="s">
        <v>211</v>
      </c>
      <c r="C10" s="54"/>
      <c r="D10" s="56">
        <f>-SUM(Sheet1!J27:J36)</f>
        <v>134594444</v>
      </c>
      <c r="E10" s="56">
        <v>317743606</v>
      </c>
      <c r="G10" s="59"/>
    </row>
    <row r="11" spans="1:7" x14ac:dyDescent="0.2">
      <c r="A11" s="53" t="s">
        <v>297</v>
      </c>
      <c r="B11" s="54" t="s">
        <v>212</v>
      </c>
      <c r="C11" s="54"/>
      <c r="D11" s="56">
        <v>0</v>
      </c>
      <c r="E11" s="56">
        <v>-396271509</v>
      </c>
    </row>
    <row r="12" spans="1:7" x14ac:dyDescent="0.2">
      <c r="A12" s="53" t="s">
        <v>213</v>
      </c>
      <c r="B12" s="53" t="s">
        <v>198</v>
      </c>
      <c r="C12" s="54"/>
      <c r="D12" s="56">
        <f>SUM(D5:D11)</f>
        <v>6409962303</v>
      </c>
      <c r="E12" s="56">
        <v>-5709821969</v>
      </c>
    </row>
    <row r="13" spans="1:7" x14ac:dyDescent="0.2">
      <c r="A13" s="53" t="s">
        <v>214</v>
      </c>
      <c r="B13" s="53" t="s">
        <v>163</v>
      </c>
      <c r="C13" s="54"/>
      <c r="D13" s="55"/>
      <c r="E13" s="56"/>
    </row>
    <row r="14" spans="1:7" x14ac:dyDescent="0.2">
      <c r="A14" s="53" t="s">
        <v>215</v>
      </c>
      <c r="B14" s="53" t="s">
        <v>216</v>
      </c>
      <c r="C14" s="54"/>
      <c r="D14" s="55">
        <v>0</v>
      </c>
      <c r="E14" s="56"/>
    </row>
    <row r="15" spans="1:7" x14ac:dyDescent="0.2">
      <c r="A15" s="53" t="s">
        <v>217</v>
      </c>
      <c r="B15" s="53" t="s">
        <v>218</v>
      </c>
      <c r="C15" s="54"/>
      <c r="D15" s="55"/>
      <c r="E15" s="56"/>
    </row>
    <row r="16" spans="1:7" x14ac:dyDescent="0.2">
      <c r="A16" s="53" t="s">
        <v>298</v>
      </c>
      <c r="B16" s="53" t="s">
        <v>219</v>
      </c>
      <c r="C16" s="54"/>
      <c r="D16" s="55">
        <f>-Sheet3!J2-Sheet3!J16-Sheet3!J17</f>
        <v>-8080141102</v>
      </c>
      <c r="E16" s="56">
        <v>-7034812500</v>
      </c>
    </row>
    <row r="17" spans="1:5" x14ac:dyDescent="0.2">
      <c r="A17" s="53" t="s">
        <v>299</v>
      </c>
      <c r="B17" s="53" t="s">
        <v>220</v>
      </c>
      <c r="C17" s="54"/>
      <c r="D17" s="55">
        <f>-SUM(Sheet3!J3:J4,Sheet3!J15,Sheet3!J19,Sheet3!J24)</f>
        <v>5594239727</v>
      </c>
      <c r="E17" s="56">
        <v>2300000000</v>
      </c>
    </row>
    <row r="18" spans="1:5" x14ac:dyDescent="0.2">
      <c r="A18" s="53" t="s">
        <v>221</v>
      </c>
      <c r="B18" s="53" t="s">
        <v>199</v>
      </c>
      <c r="C18" s="54"/>
      <c r="D18" s="55">
        <v>0</v>
      </c>
      <c r="E18" s="56"/>
    </row>
    <row r="19" spans="1:5" x14ac:dyDescent="0.2">
      <c r="A19" s="53" t="s">
        <v>222</v>
      </c>
      <c r="B19" s="53" t="s">
        <v>223</v>
      </c>
      <c r="C19" s="54"/>
      <c r="D19" s="55">
        <v>0</v>
      </c>
      <c r="E19" s="56"/>
    </row>
    <row r="20" spans="1:5" x14ac:dyDescent="0.2">
      <c r="A20" s="53" t="s">
        <v>300</v>
      </c>
      <c r="B20" s="53" t="s">
        <v>224</v>
      </c>
      <c r="C20" s="54"/>
      <c r="D20" s="55"/>
      <c r="E20" s="56">
        <v>333045039</v>
      </c>
    </row>
    <row r="21" spans="1:5" x14ac:dyDescent="0.2">
      <c r="A21" s="53" t="s">
        <v>225</v>
      </c>
      <c r="B21" s="53" t="s">
        <v>200</v>
      </c>
      <c r="C21" s="54"/>
      <c r="D21" s="56">
        <f>SUM(D14:D20)</f>
        <v>-2485901375</v>
      </c>
      <c r="E21" s="56">
        <v>-4401767461</v>
      </c>
    </row>
    <row r="22" spans="1:5" x14ac:dyDescent="0.2">
      <c r="A22" s="53" t="s">
        <v>226</v>
      </c>
      <c r="B22" s="53" t="s">
        <v>170</v>
      </c>
      <c r="C22" s="54"/>
      <c r="D22" s="55"/>
      <c r="E22" s="56"/>
    </row>
    <row r="23" spans="1:5" x14ac:dyDescent="0.2">
      <c r="A23" s="53" t="s">
        <v>301</v>
      </c>
      <c r="B23" s="53" t="s">
        <v>201</v>
      </c>
      <c r="C23" s="54"/>
      <c r="D23" s="55"/>
      <c r="E23" s="56"/>
    </row>
    <row r="24" spans="1:5" x14ac:dyDescent="0.2">
      <c r="A24" s="53" t="s">
        <v>302</v>
      </c>
      <c r="B24" s="53" t="s">
        <v>202</v>
      </c>
      <c r="C24" s="54"/>
      <c r="D24" s="55"/>
      <c r="E24" s="56"/>
    </row>
    <row r="25" spans="1:5" x14ac:dyDescent="0.2">
      <c r="A25" s="53" t="s">
        <v>303</v>
      </c>
      <c r="B25" s="53" t="s">
        <v>227</v>
      </c>
      <c r="C25" s="54"/>
      <c r="D25" s="55"/>
      <c r="E25" s="56"/>
    </row>
    <row r="26" spans="1:5" x14ac:dyDescent="0.2">
      <c r="A26" s="53" t="s">
        <v>228</v>
      </c>
      <c r="B26" s="53" t="s">
        <v>229</v>
      </c>
      <c r="C26" s="54"/>
      <c r="D26" s="55">
        <f>-D25</f>
        <v>0</v>
      </c>
      <c r="E26" s="56"/>
    </row>
    <row r="27" spans="1:5" x14ac:dyDescent="0.2">
      <c r="A27" s="53" t="s">
        <v>230</v>
      </c>
      <c r="B27" s="53" t="s">
        <v>231</v>
      </c>
      <c r="C27" s="54"/>
      <c r="D27" s="55"/>
      <c r="E27" s="56"/>
    </row>
    <row r="28" spans="1:5" x14ac:dyDescent="0.2">
      <c r="A28" s="53" t="s">
        <v>232</v>
      </c>
      <c r="B28" s="53" t="s">
        <v>233</v>
      </c>
      <c r="C28" s="54"/>
      <c r="D28" s="55"/>
      <c r="E28" s="56"/>
    </row>
    <row r="29" spans="1:5" x14ac:dyDescent="0.2">
      <c r="A29" s="53" t="s">
        <v>234</v>
      </c>
      <c r="B29" s="53" t="s">
        <v>203</v>
      </c>
      <c r="C29" s="54"/>
      <c r="D29" s="56">
        <f>SUM(D23:D28)</f>
        <v>0</v>
      </c>
      <c r="E29" s="56">
        <v>0</v>
      </c>
    </row>
    <row r="30" spans="1:5" x14ac:dyDescent="0.2">
      <c r="A30" s="53" t="s">
        <v>235</v>
      </c>
      <c r="B30" s="53" t="s">
        <v>204</v>
      </c>
      <c r="C30" s="54"/>
      <c r="D30" s="56">
        <f>D29+D21+D12</f>
        <v>3924060928</v>
      </c>
      <c r="E30" s="56">
        <v>-10111589430</v>
      </c>
    </row>
    <row r="31" spans="1:5" x14ac:dyDescent="0.2">
      <c r="A31" s="53" t="s">
        <v>236</v>
      </c>
      <c r="B31" s="53" t="s">
        <v>207</v>
      </c>
      <c r="C31" s="54"/>
      <c r="D31" s="55">
        <f>BangCanDoiKeToan_06001!E5</f>
        <v>21222540243</v>
      </c>
      <c r="E31" s="56">
        <v>12702158783</v>
      </c>
    </row>
    <row r="32" spans="1:5" x14ac:dyDescent="0.2">
      <c r="A32" s="53" t="s">
        <v>237</v>
      </c>
      <c r="B32" s="53" t="s">
        <v>238</v>
      </c>
      <c r="C32" s="54"/>
      <c r="D32" s="55"/>
      <c r="E32" s="56"/>
    </row>
    <row r="33" spans="1:5" x14ac:dyDescent="0.2">
      <c r="A33" s="53" t="s">
        <v>239</v>
      </c>
      <c r="B33" s="53" t="s">
        <v>208</v>
      </c>
      <c r="C33" s="54"/>
      <c r="D33" s="56">
        <f>SUM(D30:D32)</f>
        <v>25146601171</v>
      </c>
      <c r="E33" s="56">
        <v>2590569353</v>
      </c>
    </row>
    <row r="34" spans="1:5" x14ac:dyDescent="0.2">
      <c r="A34" s="53"/>
      <c r="B34" s="53"/>
      <c r="C34" s="53"/>
      <c r="D34" s="60">
        <f>BangCanDoiKeToan_06001!D5-D33</f>
        <v>-5594239727</v>
      </c>
      <c r="E34" s="60"/>
    </row>
  </sheetData>
  <protectedRanges>
    <protectedRange sqref="C4:E4 C33:D33 C5:D32" name="Range1"/>
    <protectedRange sqref="E33 E5:E32" name="Range1_1"/>
  </protectedRanges>
  <mergeCells count="4">
    <mergeCell ref="D1:E1"/>
    <mergeCell ref="C1:C2"/>
    <mergeCell ref="B1:B2"/>
    <mergeCell ref="A1:A2"/>
  </mergeCells>
  <printOptions horizontalCentered="1"/>
  <pageMargins left="0.45" right="0.2" top="0.75" bottom="0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36"/>
  <sheetViews>
    <sheetView topLeftCell="A31" workbookViewId="0">
      <selection activeCell="J27" sqref="J27:J36"/>
    </sheetView>
  </sheetViews>
  <sheetFormatPr defaultRowHeight="12.75" x14ac:dyDescent="0.2"/>
  <cols>
    <col min="1" max="1" width="14.42578125" style="49" bestFit="1" customWidth="1"/>
    <col min="2" max="2" width="12" style="49" bestFit="1" customWidth="1"/>
    <col min="3" max="3" width="18.42578125" style="49" bestFit="1" customWidth="1"/>
    <col min="4" max="4" width="13.42578125" style="49" bestFit="1" customWidth="1"/>
    <col min="5" max="5" width="16.42578125" style="49" bestFit="1" customWidth="1"/>
    <col min="6" max="6" width="15.85546875" style="49" bestFit="1" customWidth="1"/>
    <col min="7" max="7" width="16.85546875" style="49" bestFit="1" customWidth="1"/>
    <col min="8" max="8" width="14.28515625" style="49" bestFit="1" customWidth="1"/>
    <col min="9" max="9" width="8.5703125" style="49" bestFit="1" customWidth="1"/>
    <col min="10" max="10" width="17.42578125" style="49" bestFit="1" customWidth="1"/>
    <col min="11" max="11" width="15.85546875" style="49" bestFit="1" customWidth="1"/>
    <col min="12" max="12" width="20.140625" style="49" bestFit="1" customWidth="1"/>
    <col min="13" max="13" width="17.28515625" style="49" bestFit="1" customWidth="1"/>
    <col min="14" max="14" width="36.140625" style="49" bestFit="1" customWidth="1"/>
    <col min="15" max="15" width="19.28515625" style="49" bestFit="1" customWidth="1"/>
    <col min="16" max="16" width="8.85546875" style="49" bestFit="1" customWidth="1"/>
    <col min="17" max="17" width="7.140625" style="49" bestFit="1" customWidth="1"/>
    <col min="18" max="19" width="9.140625" style="49"/>
    <col min="20" max="20" width="4.5703125" style="49" bestFit="1" customWidth="1"/>
    <col min="21" max="21" width="9" style="49" bestFit="1" customWidth="1"/>
    <col min="22" max="25" width="9.140625" style="49"/>
    <col min="26" max="26" width="4.42578125" style="49" bestFit="1" customWidth="1"/>
    <col min="27" max="28" width="8.85546875" style="49" bestFit="1" customWidth="1"/>
    <col min="29" max="16384" width="9.140625" style="49"/>
  </cols>
  <sheetData>
    <row r="1" spans="1:28" s="64" customFormat="1" ht="24" x14ac:dyDescent="0.2">
      <c r="A1" s="63" t="s">
        <v>339</v>
      </c>
      <c r="B1" s="63" t="s">
        <v>340</v>
      </c>
      <c r="C1" s="63" t="s">
        <v>341</v>
      </c>
      <c r="D1" s="63" t="s">
        <v>342</v>
      </c>
      <c r="E1" s="63" t="s">
        <v>343</v>
      </c>
      <c r="F1" s="63" t="s">
        <v>344</v>
      </c>
      <c r="G1" s="63" t="s">
        <v>345</v>
      </c>
      <c r="H1" s="63" t="s">
        <v>346</v>
      </c>
      <c r="I1" s="63" t="s">
        <v>347</v>
      </c>
      <c r="J1" s="63" t="s">
        <v>348</v>
      </c>
      <c r="K1" s="63" t="s">
        <v>349</v>
      </c>
      <c r="L1" s="63" t="s">
        <v>350</v>
      </c>
      <c r="M1" s="63" t="s">
        <v>351</v>
      </c>
      <c r="N1" s="63" t="s">
        <v>352</v>
      </c>
      <c r="O1" s="63" t="s">
        <v>353</v>
      </c>
      <c r="U1" s="64" t="s">
        <v>354</v>
      </c>
      <c r="AA1" s="65">
        <v>0.35</v>
      </c>
      <c r="AB1" s="65">
        <v>0.65</v>
      </c>
    </row>
    <row r="2" spans="1:28" s="77" customFormat="1" ht="23.25" x14ac:dyDescent="0.2">
      <c r="A2" s="66" t="s">
        <v>360</v>
      </c>
      <c r="B2" s="66" t="s">
        <v>691</v>
      </c>
      <c r="C2" s="66" t="s">
        <v>365</v>
      </c>
      <c r="D2" s="67">
        <v>3788</v>
      </c>
      <c r="E2" s="66" t="s">
        <v>692</v>
      </c>
      <c r="F2" s="68" t="s">
        <v>370</v>
      </c>
      <c r="G2" s="69">
        <v>42466</v>
      </c>
      <c r="H2" s="68" t="s">
        <v>363</v>
      </c>
      <c r="I2" s="70" t="s">
        <v>366</v>
      </c>
      <c r="J2" s="71">
        <v>-614137806</v>
      </c>
      <c r="K2" s="70" t="s">
        <v>364</v>
      </c>
      <c r="L2" s="72">
        <v>-27614.11</v>
      </c>
      <c r="M2" s="73">
        <v>-27614.11</v>
      </c>
      <c r="N2" s="74" t="s">
        <v>693</v>
      </c>
      <c r="O2" s="66"/>
      <c r="P2" s="66"/>
      <c r="Q2" s="66"/>
      <c r="R2" s="66"/>
      <c r="S2" s="66"/>
      <c r="T2" s="75">
        <v>0</v>
      </c>
      <c r="U2" s="66"/>
      <c r="V2" s="66"/>
      <c r="W2" s="66"/>
      <c r="X2" s="66"/>
      <c r="Y2" s="66"/>
      <c r="Z2" s="66" t="s">
        <v>359</v>
      </c>
    </row>
    <row r="3" spans="1:28" s="77" customFormat="1" ht="34.5" x14ac:dyDescent="0.2">
      <c r="A3" s="66" t="s">
        <v>360</v>
      </c>
      <c r="B3" s="66" t="s">
        <v>691</v>
      </c>
      <c r="C3" s="66" t="s">
        <v>365</v>
      </c>
      <c r="D3" s="67">
        <v>3826</v>
      </c>
      <c r="E3" s="66" t="s">
        <v>694</v>
      </c>
      <c r="F3" s="68" t="s">
        <v>367</v>
      </c>
      <c r="G3" s="69">
        <v>42487</v>
      </c>
      <c r="H3" s="68" t="s">
        <v>361</v>
      </c>
      <c r="I3" s="70" t="s">
        <v>366</v>
      </c>
      <c r="J3" s="71">
        <v>-513461792</v>
      </c>
      <c r="K3" s="70" t="s">
        <v>358</v>
      </c>
      <c r="L3" s="72">
        <v>-513461792</v>
      </c>
      <c r="M3" s="73">
        <v>-24626.465</v>
      </c>
      <c r="N3" s="74" t="s">
        <v>695</v>
      </c>
      <c r="O3" s="66"/>
      <c r="P3" s="66" t="s">
        <v>696</v>
      </c>
      <c r="Q3" s="66"/>
      <c r="R3" s="66"/>
      <c r="S3" s="66"/>
      <c r="T3" s="75">
        <v>0</v>
      </c>
      <c r="U3" s="66"/>
      <c r="V3" s="66"/>
      <c r="W3" s="66"/>
      <c r="X3" s="66"/>
      <c r="Y3" s="66"/>
      <c r="Z3" s="66" t="s">
        <v>368</v>
      </c>
    </row>
    <row r="4" spans="1:28" s="77" customFormat="1" ht="34.5" x14ac:dyDescent="0.2">
      <c r="A4" s="66" t="s">
        <v>360</v>
      </c>
      <c r="B4" s="66" t="s">
        <v>691</v>
      </c>
      <c r="C4" s="66" t="s">
        <v>365</v>
      </c>
      <c r="D4" s="67">
        <v>3826</v>
      </c>
      <c r="E4" s="66" t="s">
        <v>694</v>
      </c>
      <c r="F4" s="68" t="s">
        <v>367</v>
      </c>
      <c r="G4" s="69">
        <v>42487</v>
      </c>
      <c r="H4" s="68" t="s">
        <v>362</v>
      </c>
      <c r="I4" s="70" t="s">
        <v>366</v>
      </c>
      <c r="J4" s="71">
        <v>-445971744</v>
      </c>
      <c r="K4" s="70" t="s">
        <v>358</v>
      </c>
      <c r="L4" s="72">
        <v>-445971744</v>
      </c>
      <c r="M4" s="73">
        <v>-21389.531999999999</v>
      </c>
      <c r="N4" s="74" t="s">
        <v>697</v>
      </c>
      <c r="O4" s="66"/>
      <c r="P4" s="66" t="s">
        <v>696</v>
      </c>
      <c r="Q4" s="66"/>
      <c r="R4" s="66"/>
      <c r="S4" s="66"/>
      <c r="T4" s="75">
        <v>0</v>
      </c>
      <c r="U4" s="66"/>
      <c r="V4" s="66"/>
      <c r="W4" s="66"/>
      <c r="X4" s="66"/>
      <c r="Y4" s="66"/>
      <c r="Z4" s="66" t="s">
        <v>368</v>
      </c>
    </row>
    <row r="5" spans="1:28" s="77" customFormat="1" ht="23.25" x14ac:dyDescent="0.2">
      <c r="A5" s="66" t="s">
        <v>360</v>
      </c>
      <c r="B5" s="66" t="s">
        <v>698</v>
      </c>
      <c r="C5" s="66" t="s">
        <v>365</v>
      </c>
      <c r="D5" s="67">
        <v>3921</v>
      </c>
      <c r="E5" s="66" t="s">
        <v>699</v>
      </c>
      <c r="F5" s="68" t="s">
        <v>700</v>
      </c>
      <c r="G5" s="69">
        <v>42496</v>
      </c>
      <c r="H5" s="68" t="s">
        <v>356</v>
      </c>
      <c r="I5" s="70" t="s">
        <v>366</v>
      </c>
      <c r="J5" s="71">
        <v>-211283520</v>
      </c>
      <c r="K5" s="70" t="s">
        <v>358</v>
      </c>
      <c r="L5" s="72">
        <v>-211283520</v>
      </c>
      <c r="M5" s="73">
        <v>-10133.502</v>
      </c>
      <c r="N5" s="74" t="s">
        <v>701</v>
      </c>
      <c r="O5" s="66"/>
      <c r="P5" s="66" t="s">
        <v>372</v>
      </c>
      <c r="Q5" s="66"/>
      <c r="R5" s="66"/>
      <c r="S5" s="66"/>
      <c r="T5" s="75">
        <v>0</v>
      </c>
      <c r="U5" s="66"/>
      <c r="V5" s="66"/>
      <c r="W5" s="66"/>
      <c r="X5" s="66"/>
      <c r="Y5" s="66"/>
      <c r="Z5" s="66" t="s">
        <v>368</v>
      </c>
      <c r="AA5" s="78"/>
      <c r="AB5" s="78"/>
    </row>
    <row r="6" spans="1:28" s="77" customFormat="1" ht="23.25" x14ac:dyDescent="0.2">
      <c r="A6" s="66" t="s">
        <v>360</v>
      </c>
      <c r="B6" s="66" t="s">
        <v>698</v>
      </c>
      <c r="C6" s="66" t="s">
        <v>365</v>
      </c>
      <c r="D6" s="67">
        <v>3922</v>
      </c>
      <c r="E6" s="66" t="s">
        <v>702</v>
      </c>
      <c r="F6" s="68" t="s">
        <v>367</v>
      </c>
      <c r="G6" s="69">
        <v>42500</v>
      </c>
      <c r="H6" s="68" t="s">
        <v>361</v>
      </c>
      <c r="I6" s="70" t="s">
        <v>366</v>
      </c>
      <c r="J6" s="71">
        <v>-114348172</v>
      </c>
      <c r="K6" s="70" t="s">
        <v>358</v>
      </c>
      <c r="L6" s="72">
        <v>-114348172</v>
      </c>
      <c r="M6" s="73">
        <v>-5484.3249999999998</v>
      </c>
      <c r="N6" s="74" t="s">
        <v>703</v>
      </c>
      <c r="O6" s="66"/>
      <c r="P6" s="66" t="s">
        <v>704</v>
      </c>
      <c r="Q6" s="66"/>
      <c r="R6" s="66"/>
      <c r="S6" s="66"/>
      <c r="T6" s="75">
        <v>0</v>
      </c>
      <c r="U6" s="66"/>
      <c r="V6" s="66"/>
      <c r="W6" s="66"/>
      <c r="X6" s="66"/>
      <c r="Y6" s="66"/>
      <c r="Z6" s="66" t="s">
        <v>368</v>
      </c>
      <c r="AA6" s="78"/>
      <c r="AB6" s="78"/>
    </row>
    <row r="7" spans="1:28" s="77" customFormat="1" ht="23.25" x14ac:dyDescent="0.2">
      <c r="A7" s="66" t="s">
        <v>360</v>
      </c>
      <c r="B7" s="66" t="s">
        <v>698</v>
      </c>
      <c r="C7" s="66" t="s">
        <v>365</v>
      </c>
      <c r="D7" s="67">
        <v>3922</v>
      </c>
      <c r="E7" s="66" t="s">
        <v>702</v>
      </c>
      <c r="F7" s="68" t="s">
        <v>367</v>
      </c>
      <c r="G7" s="69">
        <v>42500</v>
      </c>
      <c r="H7" s="68" t="s">
        <v>362</v>
      </c>
      <c r="I7" s="70" t="s">
        <v>366</v>
      </c>
      <c r="J7" s="71">
        <v>-178237073</v>
      </c>
      <c r="K7" s="70" t="s">
        <v>358</v>
      </c>
      <c r="L7" s="72">
        <v>-178237073</v>
      </c>
      <c r="M7" s="73">
        <v>-8548.5409999999993</v>
      </c>
      <c r="N7" s="74" t="s">
        <v>703</v>
      </c>
      <c r="O7" s="66"/>
      <c r="P7" s="66" t="s">
        <v>704</v>
      </c>
      <c r="Q7" s="66"/>
      <c r="R7" s="66"/>
      <c r="S7" s="66"/>
      <c r="T7" s="75">
        <v>0</v>
      </c>
      <c r="U7" s="66"/>
      <c r="V7" s="66"/>
      <c r="W7" s="66"/>
      <c r="X7" s="66"/>
      <c r="Y7" s="66"/>
      <c r="Z7" s="66" t="s">
        <v>368</v>
      </c>
    </row>
    <row r="8" spans="1:28" s="77" customFormat="1" ht="23.25" x14ac:dyDescent="0.2">
      <c r="A8" s="66" t="s">
        <v>360</v>
      </c>
      <c r="B8" s="66" t="s">
        <v>705</v>
      </c>
      <c r="C8" s="66" t="s">
        <v>365</v>
      </c>
      <c r="D8" s="67">
        <v>4023</v>
      </c>
      <c r="E8" s="66" t="s">
        <v>706</v>
      </c>
      <c r="F8" s="68" t="s">
        <v>676</v>
      </c>
      <c r="G8" s="69">
        <v>42530</v>
      </c>
      <c r="H8" s="68" t="s">
        <v>361</v>
      </c>
      <c r="I8" s="70" t="s">
        <v>366</v>
      </c>
      <c r="J8" s="71">
        <v>-133583258</v>
      </c>
      <c r="K8" s="70" t="s">
        <v>358</v>
      </c>
      <c r="L8" s="72">
        <v>-133583258</v>
      </c>
      <c r="M8" s="73">
        <v>-6406.8710000000001</v>
      </c>
      <c r="N8" s="74" t="s">
        <v>707</v>
      </c>
      <c r="O8" s="66"/>
      <c r="P8" s="66" t="s">
        <v>372</v>
      </c>
      <c r="Q8" s="66"/>
      <c r="R8" s="66"/>
      <c r="S8" s="66"/>
      <c r="T8" s="75">
        <v>0</v>
      </c>
      <c r="U8" s="66"/>
      <c r="V8" s="66"/>
      <c r="W8" s="66"/>
      <c r="X8" s="66"/>
      <c r="Y8" s="66"/>
      <c r="Z8" s="66" t="s">
        <v>368</v>
      </c>
    </row>
    <row r="9" spans="1:28" s="77" customFormat="1" ht="23.25" x14ac:dyDescent="0.2">
      <c r="A9" s="66" t="s">
        <v>360</v>
      </c>
      <c r="B9" s="66" t="s">
        <v>705</v>
      </c>
      <c r="C9" s="66" t="s">
        <v>365</v>
      </c>
      <c r="D9" s="67">
        <v>4023</v>
      </c>
      <c r="E9" s="66" t="s">
        <v>706</v>
      </c>
      <c r="F9" s="68" t="s">
        <v>676</v>
      </c>
      <c r="G9" s="69">
        <v>42530</v>
      </c>
      <c r="H9" s="68" t="s">
        <v>362</v>
      </c>
      <c r="I9" s="70" t="s">
        <v>366</v>
      </c>
      <c r="J9" s="71">
        <v>-145759320</v>
      </c>
      <c r="K9" s="70" t="s">
        <v>358</v>
      </c>
      <c r="L9" s="72">
        <v>-145759320</v>
      </c>
      <c r="M9" s="73">
        <v>-6990.8549999999996</v>
      </c>
      <c r="N9" s="74" t="s">
        <v>707</v>
      </c>
      <c r="O9" s="66"/>
      <c r="P9" s="66" t="s">
        <v>372</v>
      </c>
      <c r="Q9" s="66"/>
      <c r="R9" s="66"/>
      <c r="S9" s="66"/>
      <c r="T9" s="75">
        <v>0</v>
      </c>
      <c r="U9" s="66"/>
      <c r="V9" s="66"/>
      <c r="W9" s="66"/>
      <c r="X9" s="66"/>
      <c r="Y9" s="66"/>
      <c r="Z9" s="66" t="s">
        <v>368</v>
      </c>
    </row>
    <row r="10" spans="1:28" s="77" customFormat="1" x14ac:dyDescent="0.2">
      <c r="A10" s="66" t="s">
        <v>360</v>
      </c>
      <c r="B10" s="66" t="s">
        <v>705</v>
      </c>
      <c r="C10" s="66" t="s">
        <v>373</v>
      </c>
      <c r="D10" s="67">
        <v>4029</v>
      </c>
      <c r="E10" s="66" t="s">
        <v>708</v>
      </c>
      <c r="F10" s="68" t="s">
        <v>370</v>
      </c>
      <c r="G10" s="69">
        <v>42524</v>
      </c>
      <c r="H10" s="68" t="s">
        <v>363</v>
      </c>
      <c r="I10" s="70" t="s">
        <v>366</v>
      </c>
      <c r="J10" s="71">
        <v>-801556647</v>
      </c>
      <c r="K10" s="70" t="s">
        <v>364</v>
      </c>
      <c r="L10" s="72">
        <v>-35960.370000000003</v>
      </c>
      <c r="M10" s="73">
        <v>-35960.370000000003</v>
      </c>
      <c r="N10" s="74" t="s">
        <v>709</v>
      </c>
      <c r="O10" s="66"/>
      <c r="P10" s="66"/>
      <c r="Q10" s="66"/>
      <c r="R10" s="66"/>
      <c r="S10" s="66"/>
      <c r="T10" s="75">
        <v>0</v>
      </c>
      <c r="U10" s="66"/>
      <c r="V10" s="66"/>
      <c r="W10" s="66"/>
      <c r="X10" s="66"/>
      <c r="Y10" s="66"/>
      <c r="Z10" s="66" t="s">
        <v>359</v>
      </c>
    </row>
    <row r="11" spans="1:28" s="77" customFormat="1" x14ac:dyDescent="0.2">
      <c r="A11" s="66" t="s">
        <v>360</v>
      </c>
      <c r="B11" s="66" t="s">
        <v>705</v>
      </c>
      <c r="C11" s="66" t="s">
        <v>373</v>
      </c>
      <c r="D11" s="67">
        <v>4030</v>
      </c>
      <c r="E11" s="66" t="s">
        <v>710</v>
      </c>
      <c r="F11" s="68" t="s">
        <v>370</v>
      </c>
      <c r="G11" s="69">
        <v>42543</v>
      </c>
      <c r="H11" s="68" t="s">
        <v>363</v>
      </c>
      <c r="I11" s="70" t="s">
        <v>366</v>
      </c>
      <c r="J11" s="71">
        <v>-343246385</v>
      </c>
      <c r="K11" s="70" t="s">
        <v>364</v>
      </c>
      <c r="L11" s="72">
        <v>-15399.12</v>
      </c>
      <c r="M11" s="73">
        <v>-15399.12</v>
      </c>
      <c r="N11" s="74" t="s">
        <v>709</v>
      </c>
      <c r="O11" s="66"/>
      <c r="P11" s="66"/>
      <c r="Q11" s="66"/>
      <c r="R11" s="66"/>
      <c r="S11" s="66"/>
      <c r="T11" s="75">
        <v>0</v>
      </c>
      <c r="U11" s="66"/>
      <c r="V11" s="66"/>
      <c r="W11" s="66"/>
      <c r="X11" s="66"/>
      <c r="Y11" s="66"/>
      <c r="Z11" s="66" t="s">
        <v>359</v>
      </c>
    </row>
    <row r="14" spans="1:28" s="64" customFormat="1" ht="25.5" customHeight="1" x14ac:dyDescent="0.2">
      <c r="A14" s="63" t="s">
        <v>339</v>
      </c>
      <c r="B14" s="63" t="s">
        <v>340</v>
      </c>
      <c r="C14" s="63" t="s">
        <v>341</v>
      </c>
      <c r="D14" s="63" t="s">
        <v>342</v>
      </c>
      <c r="E14" s="63" t="s">
        <v>343</v>
      </c>
      <c r="F14" s="63" t="s">
        <v>344</v>
      </c>
      <c r="G14" s="63" t="s">
        <v>345</v>
      </c>
      <c r="H14" s="63" t="s">
        <v>346</v>
      </c>
      <c r="I14" s="63" t="s">
        <v>347</v>
      </c>
      <c r="J14" s="63" t="s">
        <v>348</v>
      </c>
      <c r="K14" s="63" t="s">
        <v>349</v>
      </c>
      <c r="L14" s="63" t="s">
        <v>350</v>
      </c>
      <c r="M14" s="63" t="s">
        <v>351</v>
      </c>
      <c r="N14" s="63" t="s">
        <v>352</v>
      </c>
      <c r="O14" s="63" t="s">
        <v>353</v>
      </c>
      <c r="U14" s="64" t="s">
        <v>354</v>
      </c>
      <c r="AA14" s="65">
        <v>0.35</v>
      </c>
      <c r="AB14" s="65">
        <v>0.65</v>
      </c>
    </row>
    <row r="15" spans="1:28" s="76" customFormat="1" ht="23.25" x14ac:dyDescent="0.2">
      <c r="A15" s="66" t="s">
        <v>360</v>
      </c>
      <c r="B15" s="66" t="s">
        <v>691</v>
      </c>
      <c r="C15" s="66" t="s">
        <v>375</v>
      </c>
      <c r="D15" s="67">
        <v>3821</v>
      </c>
      <c r="E15" s="66" t="s">
        <v>711</v>
      </c>
      <c r="F15" s="68" t="s">
        <v>376</v>
      </c>
      <c r="G15" s="69">
        <v>42487</v>
      </c>
      <c r="H15" s="79" t="s">
        <v>374</v>
      </c>
      <c r="I15" s="70" t="s">
        <v>357</v>
      </c>
      <c r="J15" s="71">
        <v>55116441</v>
      </c>
      <c r="K15" s="70" t="s">
        <v>358</v>
      </c>
      <c r="L15" s="72">
        <v>55116441</v>
      </c>
      <c r="M15" s="73">
        <v>2643.4740000000002</v>
      </c>
      <c r="N15" s="74" t="s">
        <v>712</v>
      </c>
      <c r="O15" s="66"/>
      <c r="P15" s="66" t="s">
        <v>377</v>
      </c>
      <c r="Q15" s="66"/>
      <c r="R15" s="66"/>
      <c r="S15" s="66"/>
      <c r="T15" s="75">
        <v>0</v>
      </c>
      <c r="U15" s="66"/>
      <c r="V15" s="66"/>
      <c r="W15" s="66"/>
      <c r="X15" s="66"/>
      <c r="Y15" s="66"/>
      <c r="Z15" s="66" t="s">
        <v>368</v>
      </c>
    </row>
    <row r="16" spans="1:28" s="77" customFormat="1" ht="23.25" x14ac:dyDescent="0.2">
      <c r="A16" s="66" t="s">
        <v>360</v>
      </c>
      <c r="B16" s="66" t="s">
        <v>691</v>
      </c>
      <c r="C16" s="66" t="s">
        <v>375</v>
      </c>
      <c r="D16" s="67">
        <v>3821</v>
      </c>
      <c r="E16" s="66" t="s">
        <v>711</v>
      </c>
      <c r="F16" s="68" t="s">
        <v>376</v>
      </c>
      <c r="G16" s="69">
        <v>42487</v>
      </c>
      <c r="H16" s="79" t="s">
        <v>374</v>
      </c>
      <c r="I16" s="70" t="s">
        <v>357</v>
      </c>
      <c r="J16" s="71">
        <v>583841000</v>
      </c>
      <c r="K16" s="70" t="s">
        <v>358</v>
      </c>
      <c r="L16" s="72">
        <v>583841000</v>
      </c>
      <c r="M16" s="73">
        <v>28001.966</v>
      </c>
      <c r="N16" s="74" t="s">
        <v>713</v>
      </c>
      <c r="O16" s="66"/>
      <c r="P16" s="66" t="s">
        <v>377</v>
      </c>
      <c r="Q16" s="66"/>
      <c r="R16" s="66"/>
      <c r="S16" s="66"/>
      <c r="T16" s="75">
        <v>0</v>
      </c>
      <c r="U16" s="66"/>
      <c r="V16" s="66"/>
      <c r="W16" s="66"/>
      <c r="X16" s="66"/>
      <c r="Y16" s="66"/>
      <c r="Z16" s="66" t="s">
        <v>368</v>
      </c>
    </row>
    <row r="17" spans="1:28" s="77" customFormat="1" ht="23.25" x14ac:dyDescent="0.2">
      <c r="A17" s="66" t="s">
        <v>360</v>
      </c>
      <c r="B17" s="66" t="s">
        <v>698</v>
      </c>
      <c r="C17" s="66" t="s">
        <v>375</v>
      </c>
      <c r="D17" s="67">
        <v>3907</v>
      </c>
      <c r="E17" s="66" t="s">
        <v>714</v>
      </c>
      <c r="F17" s="68" t="s">
        <v>376</v>
      </c>
      <c r="G17" s="69">
        <v>42516</v>
      </c>
      <c r="H17" s="79" t="s">
        <v>374</v>
      </c>
      <c r="I17" s="70" t="s">
        <v>357</v>
      </c>
      <c r="J17" s="71">
        <v>55228096</v>
      </c>
      <c r="K17" s="70" t="s">
        <v>358</v>
      </c>
      <c r="L17" s="72">
        <v>55228096</v>
      </c>
      <c r="M17" s="73">
        <v>2648.83</v>
      </c>
      <c r="N17" s="74" t="s">
        <v>715</v>
      </c>
      <c r="O17" s="66"/>
      <c r="P17" s="66" t="s">
        <v>377</v>
      </c>
      <c r="Q17" s="66"/>
      <c r="R17" s="66"/>
      <c r="S17" s="66"/>
      <c r="T17" s="75">
        <v>0</v>
      </c>
      <c r="U17" s="66"/>
      <c r="V17" s="66"/>
      <c r="W17" s="66"/>
      <c r="X17" s="66"/>
      <c r="Y17" s="66"/>
      <c r="Z17" s="66" t="s">
        <v>368</v>
      </c>
    </row>
    <row r="18" spans="1:28" s="77" customFormat="1" ht="23.25" x14ac:dyDescent="0.2">
      <c r="A18" s="66" t="s">
        <v>360</v>
      </c>
      <c r="B18" s="66" t="s">
        <v>698</v>
      </c>
      <c r="C18" s="66" t="s">
        <v>375</v>
      </c>
      <c r="D18" s="67">
        <v>3937</v>
      </c>
      <c r="E18" s="66" t="s">
        <v>716</v>
      </c>
      <c r="F18" s="68" t="s">
        <v>376</v>
      </c>
      <c r="G18" s="69">
        <v>42517</v>
      </c>
      <c r="H18" s="79" t="s">
        <v>374</v>
      </c>
      <c r="I18" s="70" t="s">
        <v>357</v>
      </c>
      <c r="J18" s="71">
        <v>555711000</v>
      </c>
      <c r="K18" s="70" t="s">
        <v>358</v>
      </c>
      <c r="L18" s="72">
        <v>555711000</v>
      </c>
      <c r="M18" s="73">
        <v>26652.806</v>
      </c>
      <c r="N18" s="74" t="s">
        <v>717</v>
      </c>
      <c r="O18" s="66"/>
      <c r="P18" s="66" t="s">
        <v>377</v>
      </c>
      <c r="Q18" s="66"/>
      <c r="R18" s="66"/>
      <c r="S18" s="66"/>
      <c r="T18" s="75">
        <v>0</v>
      </c>
      <c r="U18" s="66"/>
      <c r="V18" s="66"/>
      <c r="W18" s="66"/>
      <c r="X18" s="66"/>
      <c r="Y18" s="66"/>
      <c r="Z18" s="66" t="s">
        <v>368</v>
      </c>
    </row>
    <row r="19" spans="1:28" s="77" customFormat="1" ht="23.25" x14ac:dyDescent="0.2">
      <c r="A19" s="66" t="s">
        <v>360</v>
      </c>
      <c r="B19" s="66" t="s">
        <v>698</v>
      </c>
      <c r="C19" s="66" t="s">
        <v>375</v>
      </c>
      <c r="D19" s="67">
        <v>3939</v>
      </c>
      <c r="E19" s="66" t="s">
        <v>718</v>
      </c>
      <c r="F19" s="68" t="s">
        <v>376</v>
      </c>
      <c r="G19" s="69">
        <v>42516</v>
      </c>
      <c r="H19" s="79" t="s">
        <v>374</v>
      </c>
      <c r="I19" s="70" t="s">
        <v>357</v>
      </c>
      <c r="J19" s="71">
        <v>25371000</v>
      </c>
      <c r="K19" s="70" t="s">
        <v>358</v>
      </c>
      <c r="L19" s="72">
        <v>25371000</v>
      </c>
      <c r="M19" s="73">
        <v>1216.835</v>
      </c>
      <c r="N19" s="74" t="s">
        <v>719</v>
      </c>
      <c r="O19" s="66"/>
      <c r="P19" s="66" t="s">
        <v>377</v>
      </c>
      <c r="Q19" s="66"/>
      <c r="R19" s="66"/>
      <c r="S19" s="66"/>
      <c r="T19" s="75">
        <v>0</v>
      </c>
      <c r="U19" s="66"/>
      <c r="V19" s="66"/>
      <c r="W19" s="66"/>
      <c r="X19" s="66"/>
      <c r="Y19" s="66"/>
      <c r="Z19" s="66" t="s">
        <v>368</v>
      </c>
      <c r="AA19" s="78"/>
      <c r="AB19" s="78"/>
    </row>
    <row r="20" spans="1:28" s="77" customFormat="1" ht="23.25" x14ac:dyDescent="0.2">
      <c r="A20" s="66" t="s">
        <v>360</v>
      </c>
      <c r="B20" s="66" t="s">
        <v>705</v>
      </c>
      <c r="C20" s="66" t="s">
        <v>375</v>
      </c>
      <c r="D20" s="67">
        <v>4016</v>
      </c>
      <c r="E20" s="66" t="s">
        <v>720</v>
      </c>
      <c r="F20" s="68" t="s">
        <v>376</v>
      </c>
      <c r="G20" s="69">
        <v>42548</v>
      </c>
      <c r="H20" s="79" t="s">
        <v>374</v>
      </c>
      <c r="I20" s="70" t="s">
        <v>357</v>
      </c>
      <c r="J20" s="71">
        <v>550490000</v>
      </c>
      <c r="K20" s="70" t="s">
        <v>358</v>
      </c>
      <c r="L20" s="72">
        <v>550490000</v>
      </c>
      <c r="M20" s="73">
        <v>26402.398000000001</v>
      </c>
      <c r="N20" s="74" t="s">
        <v>721</v>
      </c>
      <c r="O20" s="66"/>
      <c r="P20" s="66" t="s">
        <v>377</v>
      </c>
      <c r="Q20" s="66"/>
      <c r="R20" s="66"/>
      <c r="S20" s="66"/>
      <c r="T20" s="75">
        <v>0</v>
      </c>
      <c r="U20" s="66"/>
      <c r="V20" s="66"/>
      <c r="W20" s="66"/>
      <c r="X20" s="66"/>
      <c r="Y20" s="66"/>
      <c r="Z20" s="66" t="s">
        <v>368</v>
      </c>
      <c r="AA20" s="78"/>
      <c r="AB20" s="78"/>
    </row>
    <row r="21" spans="1:28" s="77" customFormat="1" ht="23.25" x14ac:dyDescent="0.2">
      <c r="A21" s="66" t="s">
        <v>360</v>
      </c>
      <c r="B21" s="66" t="s">
        <v>705</v>
      </c>
      <c r="C21" s="66" t="s">
        <v>375</v>
      </c>
      <c r="D21" s="67">
        <v>4016</v>
      </c>
      <c r="E21" s="66" t="s">
        <v>720</v>
      </c>
      <c r="F21" s="68" t="s">
        <v>376</v>
      </c>
      <c r="G21" s="69">
        <v>42548</v>
      </c>
      <c r="H21" s="79" t="s">
        <v>374</v>
      </c>
      <c r="I21" s="70" t="s">
        <v>357</v>
      </c>
      <c r="J21" s="71">
        <v>55203441</v>
      </c>
      <c r="K21" s="70" t="s">
        <v>358</v>
      </c>
      <c r="L21" s="72">
        <v>55203441</v>
      </c>
      <c r="M21" s="73">
        <v>2647.6469999999999</v>
      </c>
      <c r="N21" s="74" t="s">
        <v>722</v>
      </c>
      <c r="O21" s="66"/>
      <c r="P21" s="66" t="s">
        <v>377</v>
      </c>
      <c r="Q21" s="66"/>
      <c r="R21" s="66"/>
      <c r="S21" s="66"/>
      <c r="T21" s="75">
        <v>0</v>
      </c>
      <c r="U21" s="66"/>
      <c r="V21" s="66"/>
      <c r="W21" s="66"/>
      <c r="X21" s="66"/>
      <c r="Y21" s="66"/>
      <c r="Z21" s="66" t="s">
        <v>368</v>
      </c>
    </row>
    <row r="22" spans="1:28" s="77" customFormat="1" x14ac:dyDescent="0.2">
      <c r="A22" s="66"/>
      <c r="B22" s="66"/>
      <c r="C22" s="66"/>
      <c r="D22" s="67"/>
      <c r="E22" s="66"/>
      <c r="F22" s="68"/>
      <c r="G22" s="69"/>
      <c r="H22" s="79"/>
      <c r="I22" s="70"/>
      <c r="J22" s="71"/>
      <c r="K22" s="70"/>
      <c r="L22" s="72"/>
      <c r="M22" s="73"/>
      <c r="N22" s="74"/>
      <c r="O22" s="66"/>
      <c r="P22" s="66"/>
      <c r="Q22" s="66"/>
      <c r="R22" s="66"/>
      <c r="S22" s="66"/>
      <c r="T22" s="75"/>
      <c r="U22" s="66"/>
      <c r="V22" s="66"/>
      <c r="W22" s="66"/>
      <c r="X22" s="66"/>
      <c r="Y22" s="66"/>
      <c r="Z22" s="66"/>
    </row>
    <row r="23" spans="1:28" s="77" customFormat="1" x14ac:dyDescent="0.2">
      <c r="A23" s="66"/>
      <c r="B23" s="66"/>
      <c r="C23" s="66"/>
      <c r="D23" s="67"/>
      <c r="E23" s="66"/>
      <c r="F23" s="68"/>
      <c r="G23" s="69"/>
      <c r="H23" s="79"/>
      <c r="I23" s="70"/>
      <c r="J23" s="71"/>
      <c r="K23" s="70"/>
      <c r="L23" s="72"/>
      <c r="M23" s="73"/>
      <c r="N23" s="74"/>
      <c r="O23" s="66"/>
      <c r="P23" s="66"/>
      <c r="Q23" s="66"/>
      <c r="R23" s="66"/>
      <c r="S23" s="66"/>
      <c r="T23" s="75"/>
      <c r="U23" s="66"/>
      <c r="V23" s="66"/>
      <c r="W23" s="66"/>
      <c r="X23" s="66"/>
      <c r="Y23" s="66"/>
      <c r="Z23" s="66"/>
    </row>
    <row r="24" spans="1:28" s="76" customFormat="1" x14ac:dyDescent="0.2">
      <c r="A24" s="66"/>
      <c r="B24" s="66"/>
      <c r="C24" s="66"/>
      <c r="D24" s="67"/>
      <c r="E24" s="66"/>
      <c r="F24" s="68"/>
      <c r="G24" s="69"/>
      <c r="H24" s="79"/>
      <c r="I24" s="70"/>
      <c r="J24" s="71"/>
      <c r="K24" s="70"/>
      <c r="L24" s="72"/>
      <c r="M24" s="73"/>
      <c r="N24" s="74"/>
      <c r="O24" s="66"/>
      <c r="P24" s="66"/>
      <c r="Q24" s="66"/>
      <c r="R24" s="66"/>
      <c r="S24" s="66"/>
      <c r="T24" s="75"/>
      <c r="U24" s="66"/>
      <c r="V24" s="66"/>
      <c r="W24" s="66"/>
      <c r="X24" s="66"/>
      <c r="Y24" s="66"/>
      <c r="Z24" s="66"/>
    </row>
    <row r="26" spans="1:28" s="64" customFormat="1" ht="25.5" customHeight="1" x14ac:dyDescent="0.2">
      <c r="A26" s="63" t="s">
        <v>339</v>
      </c>
      <c r="B26" s="63" t="s">
        <v>340</v>
      </c>
      <c r="C26" s="63" t="s">
        <v>341</v>
      </c>
      <c r="D26" s="63" t="s">
        <v>342</v>
      </c>
      <c r="E26" s="63" t="s">
        <v>343</v>
      </c>
      <c r="F26" s="63" t="s">
        <v>344</v>
      </c>
      <c r="G26" s="63" t="s">
        <v>345</v>
      </c>
      <c r="H26" s="63" t="s">
        <v>346</v>
      </c>
      <c r="I26" s="63" t="s">
        <v>347</v>
      </c>
      <c r="J26" s="63" t="s">
        <v>348</v>
      </c>
      <c r="K26" s="63" t="s">
        <v>349</v>
      </c>
      <c r="L26" s="63" t="s">
        <v>350</v>
      </c>
      <c r="M26" s="63" t="s">
        <v>351</v>
      </c>
      <c r="N26" s="63" t="s">
        <v>352</v>
      </c>
      <c r="O26" s="63" t="s">
        <v>353</v>
      </c>
      <c r="U26" s="64" t="s">
        <v>354</v>
      </c>
      <c r="AA26" s="65">
        <v>0.35</v>
      </c>
      <c r="AB26" s="65">
        <v>0.65</v>
      </c>
    </row>
    <row r="27" spans="1:28" s="76" customFormat="1" ht="23.25" x14ac:dyDescent="0.2">
      <c r="A27" s="66" t="s">
        <v>360</v>
      </c>
      <c r="B27" s="66" t="s">
        <v>691</v>
      </c>
      <c r="C27" s="66" t="s">
        <v>373</v>
      </c>
      <c r="D27" s="67">
        <v>3787</v>
      </c>
      <c r="E27" s="66" t="s">
        <v>723</v>
      </c>
      <c r="F27" s="68" t="s">
        <v>395</v>
      </c>
      <c r="G27" s="69">
        <v>42478</v>
      </c>
      <c r="H27" s="79" t="s">
        <v>383</v>
      </c>
      <c r="I27" s="70" t="s">
        <v>366</v>
      </c>
      <c r="J27" s="71">
        <v>-32000000</v>
      </c>
      <c r="K27" s="70" t="s">
        <v>358</v>
      </c>
      <c r="L27" s="72">
        <v>-32000000</v>
      </c>
      <c r="M27" s="73">
        <v>-1534.7719999999999</v>
      </c>
      <c r="N27" s="74" t="s">
        <v>724</v>
      </c>
      <c r="O27" s="66"/>
      <c r="P27" s="66"/>
      <c r="Q27" s="66"/>
      <c r="R27" s="66"/>
      <c r="S27" s="66"/>
      <c r="T27" s="75">
        <v>0</v>
      </c>
      <c r="U27" s="66"/>
      <c r="V27" s="66"/>
      <c r="W27" s="66"/>
      <c r="X27" s="66"/>
      <c r="Y27" s="66"/>
      <c r="Z27" s="66" t="s">
        <v>359</v>
      </c>
    </row>
    <row r="28" spans="1:28" s="76" customFormat="1" ht="23.25" x14ac:dyDescent="0.2">
      <c r="A28" s="66" t="s">
        <v>360</v>
      </c>
      <c r="B28" s="66" t="s">
        <v>691</v>
      </c>
      <c r="C28" s="66" t="s">
        <v>373</v>
      </c>
      <c r="D28" s="67">
        <v>3787</v>
      </c>
      <c r="E28" s="66" t="s">
        <v>723</v>
      </c>
      <c r="F28" s="68" t="s">
        <v>390</v>
      </c>
      <c r="G28" s="69">
        <v>42479</v>
      </c>
      <c r="H28" s="79" t="s">
        <v>383</v>
      </c>
      <c r="I28" s="70" t="s">
        <v>366</v>
      </c>
      <c r="J28" s="71">
        <v>-28888889</v>
      </c>
      <c r="K28" s="70" t="s">
        <v>358</v>
      </c>
      <c r="L28" s="72">
        <v>-28888889</v>
      </c>
      <c r="M28" s="73">
        <v>-1385.558</v>
      </c>
      <c r="N28" s="74" t="s">
        <v>725</v>
      </c>
      <c r="O28" s="66"/>
      <c r="P28" s="66"/>
      <c r="Q28" s="66"/>
      <c r="R28" s="66"/>
      <c r="S28" s="66"/>
      <c r="T28" s="75">
        <v>0</v>
      </c>
      <c r="U28" s="66"/>
      <c r="V28" s="66"/>
      <c r="W28" s="66"/>
      <c r="X28" s="66"/>
      <c r="Y28" s="66"/>
      <c r="Z28" s="66" t="s">
        <v>359</v>
      </c>
    </row>
    <row r="29" spans="1:28" s="76" customFormat="1" ht="23.25" x14ac:dyDescent="0.2">
      <c r="A29" s="66" t="s">
        <v>360</v>
      </c>
      <c r="B29" s="66" t="s">
        <v>691</v>
      </c>
      <c r="C29" s="66" t="s">
        <v>373</v>
      </c>
      <c r="D29" s="67">
        <v>3787</v>
      </c>
      <c r="E29" s="66" t="s">
        <v>723</v>
      </c>
      <c r="F29" s="68" t="s">
        <v>726</v>
      </c>
      <c r="G29" s="69">
        <v>42485</v>
      </c>
      <c r="H29" s="79" t="s">
        <v>383</v>
      </c>
      <c r="I29" s="70" t="s">
        <v>366</v>
      </c>
      <c r="J29" s="71">
        <v>-4133333</v>
      </c>
      <c r="K29" s="70" t="s">
        <v>358</v>
      </c>
      <c r="L29" s="72">
        <v>-4133333</v>
      </c>
      <c r="M29" s="73">
        <v>-198.24100000000001</v>
      </c>
      <c r="N29" s="74" t="s">
        <v>727</v>
      </c>
      <c r="O29" s="66"/>
      <c r="P29" s="66"/>
      <c r="Q29" s="66"/>
      <c r="R29" s="66"/>
      <c r="S29" s="66"/>
      <c r="T29" s="75">
        <v>0</v>
      </c>
      <c r="U29" s="66"/>
      <c r="V29" s="66"/>
      <c r="W29" s="66"/>
      <c r="X29" s="66"/>
      <c r="Y29" s="66"/>
      <c r="Z29" s="66" t="s">
        <v>359</v>
      </c>
    </row>
    <row r="30" spans="1:28" s="77" customFormat="1" ht="23.25" x14ac:dyDescent="0.2">
      <c r="A30" s="66" t="s">
        <v>360</v>
      </c>
      <c r="B30" s="66" t="s">
        <v>698</v>
      </c>
      <c r="C30" s="66" t="s">
        <v>373</v>
      </c>
      <c r="D30" s="67">
        <v>3946</v>
      </c>
      <c r="E30" s="66" t="s">
        <v>728</v>
      </c>
      <c r="F30" s="68" t="s">
        <v>395</v>
      </c>
      <c r="G30" s="69">
        <v>42509</v>
      </c>
      <c r="H30" s="79" t="s">
        <v>383</v>
      </c>
      <c r="I30" s="70" t="s">
        <v>366</v>
      </c>
      <c r="J30" s="71">
        <v>-43750000</v>
      </c>
      <c r="K30" s="70" t="s">
        <v>358</v>
      </c>
      <c r="L30" s="72">
        <v>-43750000</v>
      </c>
      <c r="M30" s="73">
        <v>-2098.3209999999999</v>
      </c>
      <c r="N30" s="74" t="s">
        <v>729</v>
      </c>
      <c r="O30" s="66"/>
      <c r="P30" s="66"/>
      <c r="Q30" s="66"/>
      <c r="R30" s="66"/>
      <c r="S30" s="66"/>
      <c r="T30" s="75">
        <v>0</v>
      </c>
      <c r="U30" s="66"/>
      <c r="V30" s="66"/>
      <c r="W30" s="66"/>
      <c r="X30" s="66"/>
      <c r="Y30" s="66"/>
      <c r="Z30" s="66" t="s">
        <v>359</v>
      </c>
    </row>
    <row r="31" spans="1:28" s="77" customFormat="1" ht="23.25" x14ac:dyDescent="0.2">
      <c r="A31" s="66" t="s">
        <v>360</v>
      </c>
      <c r="B31" s="66" t="s">
        <v>698</v>
      </c>
      <c r="C31" s="66" t="s">
        <v>373</v>
      </c>
      <c r="D31" s="67">
        <v>3946</v>
      </c>
      <c r="E31" s="66" t="s">
        <v>728</v>
      </c>
      <c r="F31" s="68" t="s">
        <v>390</v>
      </c>
      <c r="G31" s="69">
        <v>42514</v>
      </c>
      <c r="H31" s="79" t="s">
        <v>383</v>
      </c>
      <c r="I31" s="70" t="s">
        <v>366</v>
      </c>
      <c r="J31" s="71">
        <v>-222222</v>
      </c>
      <c r="K31" s="70" t="s">
        <v>358</v>
      </c>
      <c r="L31" s="72">
        <v>-222222</v>
      </c>
      <c r="M31" s="73">
        <v>-10.657999999999999</v>
      </c>
      <c r="N31" s="74" t="s">
        <v>730</v>
      </c>
      <c r="O31" s="66"/>
      <c r="P31" s="66"/>
      <c r="Q31" s="66"/>
      <c r="R31" s="66"/>
      <c r="S31" s="66"/>
      <c r="T31" s="75">
        <v>0</v>
      </c>
      <c r="U31" s="66"/>
      <c r="V31" s="66"/>
      <c r="W31" s="66"/>
      <c r="X31" s="66"/>
      <c r="Y31" s="66"/>
      <c r="Z31" s="66" t="s">
        <v>359</v>
      </c>
    </row>
    <row r="32" spans="1:28" s="77" customFormat="1" ht="23.25" x14ac:dyDescent="0.2">
      <c r="A32" s="66" t="s">
        <v>360</v>
      </c>
      <c r="B32" s="66" t="s">
        <v>698</v>
      </c>
      <c r="C32" s="66" t="s">
        <v>373</v>
      </c>
      <c r="D32" s="67">
        <v>3946</v>
      </c>
      <c r="E32" s="66" t="s">
        <v>728</v>
      </c>
      <c r="F32" s="68" t="s">
        <v>726</v>
      </c>
      <c r="G32" s="69">
        <v>42515</v>
      </c>
      <c r="H32" s="79" t="s">
        <v>383</v>
      </c>
      <c r="I32" s="70" t="s">
        <v>366</v>
      </c>
      <c r="J32" s="71">
        <v>-4000000</v>
      </c>
      <c r="K32" s="70" t="s">
        <v>358</v>
      </c>
      <c r="L32" s="72">
        <v>-4000000</v>
      </c>
      <c r="M32" s="73">
        <v>-191.84700000000001</v>
      </c>
      <c r="N32" s="74" t="s">
        <v>731</v>
      </c>
      <c r="O32" s="66"/>
      <c r="P32" s="66"/>
      <c r="Q32" s="66"/>
      <c r="R32" s="66"/>
      <c r="S32" s="66"/>
      <c r="T32" s="75">
        <v>0</v>
      </c>
      <c r="U32" s="66"/>
      <c r="V32" s="66"/>
      <c r="W32" s="66"/>
      <c r="X32" s="66"/>
      <c r="Y32" s="66"/>
      <c r="Z32" s="66" t="s">
        <v>359</v>
      </c>
      <c r="AA32" s="78"/>
      <c r="AB32" s="78"/>
    </row>
    <row r="33" spans="1:26" s="77" customFormat="1" ht="23.25" x14ac:dyDescent="0.2">
      <c r="A33" s="66" t="s">
        <v>360</v>
      </c>
      <c r="B33" s="66" t="s">
        <v>698</v>
      </c>
      <c r="C33" s="66" t="s">
        <v>373</v>
      </c>
      <c r="D33" s="67">
        <v>3946</v>
      </c>
      <c r="E33" s="66" t="s">
        <v>728</v>
      </c>
      <c r="F33" s="68" t="s">
        <v>732</v>
      </c>
      <c r="G33" s="69">
        <v>42517</v>
      </c>
      <c r="H33" s="79" t="s">
        <v>383</v>
      </c>
      <c r="I33" s="70" t="s">
        <v>366</v>
      </c>
      <c r="J33" s="71">
        <v>-6000000</v>
      </c>
      <c r="K33" s="70" t="s">
        <v>358</v>
      </c>
      <c r="L33" s="72">
        <v>-6000000</v>
      </c>
      <c r="M33" s="73">
        <v>-287.77</v>
      </c>
      <c r="N33" s="74" t="s">
        <v>733</v>
      </c>
      <c r="O33" s="66"/>
      <c r="P33" s="66"/>
      <c r="Q33" s="66"/>
      <c r="R33" s="66"/>
      <c r="S33" s="66"/>
      <c r="T33" s="75">
        <v>0</v>
      </c>
      <c r="U33" s="66"/>
      <c r="V33" s="66"/>
      <c r="W33" s="66"/>
      <c r="X33" s="66"/>
      <c r="Y33" s="66"/>
      <c r="Z33" s="66" t="s">
        <v>359</v>
      </c>
    </row>
    <row r="34" spans="1:26" s="77" customFormat="1" x14ac:dyDescent="0.2">
      <c r="A34" s="66" t="s">
        <v>360</v>
      </c>
      <c r="B34" s="66" t="s">
        <v>705</v>
      </c>
      <c r="C34" s="66" t="s">
        <v>373</v>
      </c>
      <c r="D34" s="67">
        <v>4026</v>
      </c>
      <c r="E34" s="66" t="s">
        <v>734</v>
      </c>
      <c r="F34" s="68" t="s">
        <v>726</v>
      </c>
      <c r="G34" s="69">
        <v>42541</v>
      </c>
      <c r="H34" s="79" t="s">
        <v>383</v>
      </c>
      <c r="I34" s="70" t="s">
        <v>366</v>
      </c>
      <c r="J34" s="71">
        <v>-11777778</v>
      </c>
      <c r="K34" s="70" t="s">
        <v>358</v>
      </c>
      <c r="L34" s="72">
        <v>-11777778</v>
      </c>
      <c r="M34" s="73">
        <v>-564.88099999999997</v>
      </c>
      <c r="N34" s="74" t="s">
        <v>735</v>
      </c>
      <c r="O34" s="66"/>
      <c r="P34" s="66"/>
      <c r="Q34" s="66"/>
      <c r="R34" s="66"/>
      <c r="S34" s="66"/>
      <c r="T34" s="75">
        <v>0</v>
      </c>
      <c r="U34" s="66"/>
      <c r="V34" s="66"/>
      <c r="W34" s="66"/>
      <c r="X34" s="66"/>
      <c r="Y34" s="66"/>
      <c r="Z34" s="66" t="s">
        <v>359</v>
      </c>
    </row>
    <row r="35" spans="1:26" s="76" customFormat="1" x14ac:dyDescent="0.2">
      <c r="A35" s="66" t="s">
        <v>360</v>
      </c>
      <c r="B35" s="66" t="s">
        <v>705</v>
      </c>
      <c r="C35" s="66" t="s">
        <v>373</v>
      </c>
      <c r="D35" s="67">
        <v>4026</v>
      </c>
      <c r="E35" s="66" t="s">
        <v>734</v>
      </c>
      <c r="F35" s="68" t="s">
        <v>388</v>
      </c>
      <c r="G35" s="69">
        <v>42551</v>
      </c>
      <c r="H35" s="79" t="s">
        <v>383</v>
      </c>
      <c r="I35" s="70" t="s">
        <v>366</v>
      </c>
      <c r="J35" s="71">
        <v>-1244444</v>
      </c>
      <c r="K35" s="70" t="s">
        <v>358</v>
      </c>
      <c r="L35" s="72">
        <v>-1244444</v>
      </c>
      <c r="M35" s="73">
        <v>-59.686</v>
      </c>
      <c r="N35" s="74" t="s">
        <v>736</v>
      </c>
      <c r="O35" s="66"/>
      <c r="P35" s="66"/>
      <c r="Q35" s="66"/>
      <c r="R35" s="66"/>
      <c r="S35" s="66"/>
      <c r="T35" s="75">
        <v>0</v>
      </c>
      <c r="U35" s="66"/>
      <c r="V35" s="66"/>
      <c r="W35" s="66"/>
      <c r="X35" s="66"/>
      <c r="Y35" s="66"/>
      <c r="Z35" s="66" t="s">
        <v>359</v>
      </c>
    </row>
    <row r="36" spans="1:26" s="77" customFormat="1" x14ac:dyDescent="0.2">
      <c r="A36" s="66" t="s">
        <v>360</v>
      </c>
      <c r="B36" s="66" t="s">
        <v>705</v>
      </c>
      <c r="C36" s="66" t="s">
        <v>373</v>
      </c>
      <c r="D36" s="67">
        <v>4026</v>
      </c>
      <c r="E36" s="66" t="s">
        <v>734</v>
      </c>
      <c r="F36" s="68" t="s">
        <v>737</v>
      </c>
      <c r="G36" s="69">
        <v>42551</v>
      </c>
      <c r="H36" s="79" t="s">
        <v>383</v>
      </c>
      <c r="I36" s="70" t="s">
        <v>366</v>
      </c>
      <c r="J36" s="71">
        <v>-2577778</v>
      </c>
      <c r="K36" s="70" t="s">
        <v>358</v>
      </c>
      <c r="L36" s="72">
        <v>-2577778</v>
      </c>
      <c r="M36" s="73">
        <v>-123.634</v>
      </c>
      <c r="N36" s="74" t="s">
        <v>736</v>
      </c>
      <c r="O36" s="80"/>
      <c r="P36" s="66"/>
      <c r="Q36" s="66"/>
      <c r="R36" s="66"/>
      <c r="S36" s="66"/>
      <c r="T36" s="75">
        <v>0</v>
      </c>
      <c r="U36" s="66"/>
      <c r="V36" s="66"/>
      <c r="W36" s="66"/>
      <c r="X36" s="66"/>
      <c r="Y36" s="66"/>
      <c r="Z36" s="66" t="s">
        <v>359</v>
      </c>
    </row>
  </sheetData>
  <autoFilter ref="A26:AB36"/>
  <dataValidations disablePrompts="1" count="1">
    <dataValidation type="textLength" errorStyle="information" allowBlank="1" showInputMessage="1" showErrorMessage="1" error="XLBVal:8=VW1_x000d__x000a_XLBRowCount:3=28_x000d__x000a_XLBColCount:3=26_x000d__x000a_Style:2=2_x000d__x000a_" sqref="A27">
      <formula1>0</formula1>
      <formula2>300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8"/>
  <sheetViews>
    <sheetView topLeftCell="A35" workbookViewId="0">
      <selection activeCell="J38" sqref="J38"/>
    </sheetView>
  </sheetViews>
  <sheetFormatPr defaultRowHeight="12.75" x14ac:dyDescent="0.2"/>
  <cols>
    <col min="1" max="2" width="8.7109375" bestFit="1" customWidth="1"/>
    <col min="3" max="3" width="9" bestFit="1" customWidth="1"/>
    <col min="4" max="4" width="8.85546875" bestFit="1" customWidth="1"/>
    <col min="5" max="5" width="24.140625" customWidth="1"/>
    <col min="7" max="7" width="10.42578125" bestFit="1" customWidth="1"/>
    <col min="9" max="9" width="4" bestFit="1" customWidth="1"/>
    <col min="10" max="10" width="13.42578125" bestFit="1" customWidth="1"/>
    <col min="11" max="11" width="7.28515625" bestFit="1" customWidth="1"/>
    <col min="12" max="12" width="16" bestFit="1" customWidth="1"/>
    <col min="13" max="13" width="10.7109375" bestFit="1" customWidth="1"/>
    <col min="14" max="14" width="25.28515625" bestFit="1" customWidth="1"/>
    <col min="15" max="15" width="10.140625" bestFit="1" customWidth="1"/>
    <col min="16" max="16" width="17.7109375" bestFit="1" customWidth="1"/>
    <col min="17" max="17" width="14.28515625" bestFit="1" customWidth="1"/>
    <col min="20" max="20" width="4.5703125" bestFit="1" customWidth="1"/>
    <col min="21" max="21" width="4.42578125" bestFit="1" customWidth="1"/>
    <col min="26" max="28" width="4.42578125" bestFit="1" customWidth="1"/>
  </cols>
  <sheetData>
    <row r="1" spans="1:28" s="64" customFormat="1" ht="24" x14ac:dyDescent="0.2">
      <c r="A1" s="63" t="s">
        <v>339</v>
      </c>
      <c r="B1" s="63" t="s">
        <v>340</v>
      </c>
      <c r="C1" s="63" t="s">
        <v>341</v>
      </c>
      <c r="D1" s="63" t="s">
        <v>342</v>
      </c>
      <c r="E1" s="63" t="s">
        <v>343</v>
      </c>
      <c r="F1" s="63" t="s">
        <v>344</v>
      </c>
      <c r="G1" s="63" t="s">
        <v>345</v>
      </c>
      <c r="H1" s="63" t="s">
        <v>346</v>
      </c>
      <c r="I1" s="63" t="s">
        <v>347</v>
      </c>
      <c r="J1" s="63" t="s">
        <v>348</v>
      </c>
      <c r="K1" s="63" t="s">
        <v>349</v>
      </c>
      <c r="L1" s="63" t="s">
        <v>350</v>
      </c>
      <c r="M1" s="63" t="s">
        <v>351</v>
      </c>
      <c r="N1" s="63" t="s">
        <v>352</v>
      </c>
      <c r="O1" s="63" t="s">
        <v>353</v>
      </c>
      <c r="U1" s="64" t="s">
        <v>354</v>
      </c>
      <c r="AA1" s="65">
        <v>0.35</v>
      </c>
      <c r="AB1" s="65">
        <v>0.65</v>
      </c>
    </row>
    <row r="2" spans="1:28" s="76" customFormat="1" ht="23.25" x14ac:dyDescent="0.2">
      <c r="A2" s="66" t="e">
        <f ca="1">AG_DTRT("0,LedgerInquiry-VW1,1",$C$1,$G$2,#REF!,$E$2,#REF!,$C$2,#REF!,$I$2,$I$2)</f>
        <v>#NAME?</v>
      </c>
      <c r="B2" s="66" t="s">
        <v>355</v>
      </c>
      <c r="C2" s="66" t="s">
        <v>375</v>
      </c>
      <c r="D2" s="67">
        <v>3506</v>
      </c>
      <c r="E2" s="66" t="s">
        <v>398</v>
      </c>
      <c r="F2" s="68" t="s">
        <v>399</v>
      </c>
      <c r="G2" s="69">
        <v>42373</v>
      </c>
      <c r="H2" s="68" t="s">
        <v>400</v>
      </c>
      <c r="I2" s="70" t="s">
        <v>366</v>
      </c>
      <c r="J2" s="71">
        <v>-1456394</v>
      </c>
      <c r="K2" s="70" t="s">
        <v>358</v>
      </c>
      <c r="L2" s="72">
        <v>-1456394</v>
      </c>
      <c r="M2" s="73">
        <v>-69.850999999999999</v>
      </c>
      <c r="N2" s="74" t="s">
        <v>401</v>
      </c>
      <c r="O2" s="66"/>
      <c r="P2" s="66" t="s">
        <v>402</v>
      </c>
      <c r="Q2" s="66"/>
      <c r="R2" s="66"/>
      <c r="S2" s="66"/>
      <c r="T2" s="75">
        <v>0</v>
      </c>
      <c r="U2" s="66"/>
      <c r="V2" s="66"/>
      <c r="W2" s="66" t="s">
        <v>403</v>
      </c>
      <c r="X2" s="66"/>
      <c r="Y2" s="66"/>
      <c r="Z2" s="66" t="s">
        <v>368</v>
      </c>
    </row>
    <row r="3" spans="1:28" s="76" customFormat="1" ht="23.25" x14ac:dyDescent="0.2">
      <c r="A3" s="66" t="s">
        <v>360</v>
      </c>
      <c r="B3" s="66" t="s">
        <v>355</v>
      </c>
      <c r="C3" s="66" t="s">
        <v>375</v>
      </c>
      <c r="D3" s="67">
        <v>3508</v>
      </c>
      <c r="E3" s="66" t="s">
        <v>404</v>
      </c>
      <c r="F3" s="68" t="s">
        <v>405</v>
      </c>
      <c r="G3" s="69">
        <v>42395</v>
      </c>
      <c r="H3" s="68" t="s">
        <v>400</v>
      </c>
      <c r="I3" s="70" t="s">
        <v>366</v>
      </c>
      <c r="J3" s="71">
        <v>-34940928</v>
      </c>
      <c r="K3" s="70" t="s">
        <v>358</v>
      </c>
      <c r="L3" s="72">
        <v>-34940928</v>
      </c>
      <c r="M3" s="73">
        <v>-1675.8240000000001</v>
      </c>
      <c r="N3" s="74" t="s">
        <v>406</v>
      </c>
      <c r="O3" s="66"/>
      <c r="P3" s="66" t="s">
        <v>407</v>
      </c>
      <c r="Q3" s="66"/>
      <c r="R3" s="66"/>
      <c r="S3" s="66"/>
      <c r="T3" s="75">
        <v>0</v>
      </c>
      <c r="U3" s="66"/>
      <c r="V3" s="66"/>
      <c r="W3" s="66" t="s">
        <v>403</v>
      </c>
      <c r="X3" s="66"/>
      <c r="Y3" s="66"/>
      <c r="Z3" s="66" t="s">
        <v>368</v>
      </c>
    </row>
    <row r="4" spans="1:28" s="76" customFormat="1" ht="23.25" x14ac:dyDescent="0.2">
      <c r="A4" s="66" t="s">
        <v>360</v>
      </c>
      <c r="B4" s="66" t="s">
        <v>355</v>
      </c>
      <c r="C4" s="66" t="s">
        <v>375</v>
      </c>
      <c r="D4" s="67">
        <v>3509</v>
      </c>
      <c r="E4" s="66" t="s">
        <v>408</v>
      </c>
      <c r="F4" s="68" t="s">
        <v>409</v>
      </c>
      <c r="G4" s="69">
        <v>42380</v>
      </c>
      <c r="H4" s="68" t="s">
        <v>400</v>
      </c>
      <c r="I4" s="70" t="s">
        <v>366</v>
      </c>
      <c r="J4" s="71">
        <v>-50000000</v>
      </c>
      <c r="K4" s="70" t="s">
        <v>358</v>
      </c>
      <c r="L4" s="72">
        <v>-50000000</v>
      </c>
      <c r="M4" s="73">
        <v>-2398.0819999999999</v>
      </c>
      <c r="N4" s="74" t="s">
        <v>410</v>
      </c>
      <c r="O4" s="66"/>
      <c r="P4" s="66" t="s">
        <v>411</v>
      </c>
      <c r="Q4" s="66"/>
      <c r="R4" s="66"/>
      <c r="S4" s="66"/>
      <c r="T4" s="75">
        <v>0</v>
      </c>
      <c r="U4" s="66"/>
      <c r="V4" s="66"/>
      <c r="W4" s="66" t="s">
        <v>403</v>
      </c>
      <c r="X4" s="66"/>
      <c r="Y4" s="66"/>
      <c r="Z4" s="66" t="s">
        <v>368</v>
      </c>
    </row>
    <row r="5" spans="1:28" s="77" customFormat="1" ht="23.25" x14ac:dyDescent="0.2">
      <c r="A5" s="66" t="s">
        <v>360</v>
      </c>
      <c r="B5" s="66" t="s">
        <v>355</v>
      </c>
      <c r="C5" s="66" t="s">
        <v>375</v>
      </c>
      <c r="D5" s="67">
        <v>3510</v>
      </c>
      <c r="E5" s="66" t="s">
        <v>412</v>
      </c>
      <c r="F5" s="68" t="s">
        <v>413</v>
      </c>
      <c r="G5" s="69">
        <v>42380</v>
      </c>
      <c r="H5" s="68" t="s">
        <v>400</v>
      </c>
      <c r="I5" s="70" t="s">
        <v>366</v>
      </c>
      <c r="J5" s="71">
        <v>-5000000</v>
      </c>
      <c r="K5" s="70" t="s">
        <v>358</v>
      </c>
      <c r="L5" s="72">
        <v>-5000000</v>
      </c>
      <c r="M5" s="73">
        <v>-239.80799999999999</v>
      </c>
      <c r="N5" s="74" t="s">
        <v>414</v>
      </c>
      <c r="O5" s="66"/>
      <c r="P5" s="66" t="s">
        <v>415</v>
      </c>
      <c r="Q5" s="66"/>
      <c r="R5" s="66"/>
      <c r="S5" s="66"/>
      <c r="T5" s="75">
        <v>0</v>
      </c>
      <c r="U5" s="66"/>
      <c r="V5" s="66"/>
      <c r="W5" s="66" t="s">
        <v>403</v>
      </c>
      <c r="X5" s="66"/>
      <c r="Y5" s="66"/>
      <c r="Z5" s="66" t="s">
        <v>368</v>
      </c>
    </row>
    <row r="6" spans="1:28" s="77" customFormat="1" ht="23.25" x14ac:dyDescent="0.2">
      <c r="A6" s="66" t="s">
        <v>360</v>
      </c>
      <c r="B6" s="66" t="s">
        <v>355</v>
      </c>
      <c r="C6" s="66" t="s">
        <v>375</v>
      </c>
      <c r="D6" s="67">
        <v>3511</v>
      </c>
      <c r="E6" s="66" t="s">
        <v>416</v>
      </c>
      <c r="F6" s="68" t="s">
        <v>417</v>
      </c>
      <c r="G6" s="69">
        <v>42395</v>
      </c>
      <c r="H6" s="68" t="s">
        <v>400</v>
      </c>
      <c r="I6" s="70" t="s">
        <v>366</v>
      </c>
      <c r="J6" s="71">
        <v>-400884</v>
      </c>
      <c r="K6" s="70" t="s">
        <v>358</v>
      </c>
      <c r="L6" s="72">
        <v>-400884</v>
      </c>
      <c r="M6" s="73">
        <v>-19.227</v>
      </c>
      <c r="N6" s="74" t="s">
        <v>418</v>
      </c>
      <c r="O6" s="66"/>
      <c r="P6" s="66" t="s">
        <v>419</v>
      </c>
      <c r="Q6" s="66"/>
      <c r="R6" s="66"/>
      <c r="S6" s="66"/>
      <c r="T6" s="75">
        <v>0</v>
      </c>
      <c r="U6" s="66"/>
      <c r="V6" s="66"/>
      <c r="W6" s="66" t="s">
        <v>403</v>
      </c>
      <c r="X6" s="66"/>
      <c r="Y6" s="66"/>
      <c r="Z6" s="66" t="s">
        <v>368</v>
      </c>
    </row>
    <row r="7" spans="1:28" s="77" customFormat="1" ht="23.25" x14ac:dyDescent="0.2">
      <c r="A7" s="66" t="s">
        <v>360</v>
      </c>
      <c r="B7" s="66" t="s">
        <v>355</v>
      </c>
      <c r="C7" s="66" t="s">
        <v>375</v>
      </c>
      <c r="D7" s="67">
        <v>3512</v>
      </c>
      <c r="E7" s="66" t="s">
        <v>420</v>
      </c>
      <c r="F7" s="68" t="s">
        <v>421</v>
      </c>
      <c r="G7" s="69">
        <v>42395</v>
      </c>
      <c r="H7" s="68" t="s">
        <v>400</v>
      </c>
      <c r="I7" s="70" t="s">
        <v>366</v>
      </c>
      <c r="J7" s="71">
        <v>-30764804</v>
      </c>
      <c r="K7" s="70" t="s">
        <v>358</v>
      </c>
      <c r="L7" s="72">
        <v>-30764804</v>
      </c>
      <c r="M7" s="73">
        <v>-1475.53</v>
      </c>
      <c r="N7" s="74" t="s">
        <v>422</v>
      </c>
      <c r="O7" s="66"/>
      <c r="P7" s="66" t="s">
        <v>381</v>
      </c>
      <c r="Q7" s="66"/>
      <c r="R7" s="66"/>
      <c r="S7" s="66"/>
      <c r="T7" s="75">
        <v>0</v>
      </c>
      <c r="U7" s="66"/>
      <c r="V7" s="66"/>
      <c r="W7" s="66" t="s">
        <v>403</v>
      </c>
      <c r="X7" s="66"/>
      <c r="Y7" s="66"/>
      <c r="Z7" s="66" t="s">
        <v>368</v>
      </c>
    </row>
    <row r="8" spans="1:28" s="77" customFormat="1" ht="23.25" x14ac:dyDescent="0.2">
      <c r="A8" s="66" t="s">
        <v>360</v>
      </c>
      <c r="B8" s="66" t="s">
        <v>355</v>
      </c>
      <c r="C8" s="66" t="s">
        <v>375</v>
      </c>
      <c r="D8" s="67">
        <v>3514</v>
      </c>
      <c r="E8" s="66" t="s">
        <v>423</v>
      </c>
      <c r="F8" s="68" t="s">
        <v>424</v>
      </c>
      <c r="G8" s="69">
        <v>42380</v>
      </c>
      <c r="H8" s="68" t="s">
        <v>400</v>
      </c>
      <c r="I8" s="70" t="s">
        <v>366</v>
      </c>
      <c r="J8" s="71">
        <v>-6400000</v>
      </c>
      <c r="K8" s="70" t="s">
        <v>358</v>
      </c>
      <c r="L8" s="72">
        <v>-6400000</v>
      </c>
      <c r="M8" s="73">
        <v>-306.95400000000001</v>
      </c>
      <c r="N8" s="74" t="s">
        <v>425</v>
      </c>
      <c r="O8" s="66"/>
      <c r="P8" s="66" t="s">
        <v>411</v>
      </c>
      <c r="Q8" s="66"/>
      <c r="R8" s="66"/>
      <c r="S8" s="66"/>
      <c r="T8" s="75">
        <v>0</v>
      </c>
      <c r="U8" s="66"/>
      <c r="V8" s="66"/>
      <c r="W8" s="66" t="s">
        <v>403</v>
      </c>
      <c r="X8" s="66"/>
      <c r="Y8" s="66"/>
      <c r="Z8" s="66" t="s">
        <v>368</v>
      </c>
    </row>
    <row r="9" spans="1:28" s="77" customFormat="1" ht="23.25" x14ac:dyDescent="0.2">
      <c r="A9" s="66" t="s">
        <v>360</v>
      </c>
      <c r="B9" s="66" t="s">
        <v>355</v>
      </c>
      <c r="C9" s="66" t="s">
        <v>375</v>
      </c>
      <c r="D9" s="67">
        <v>3515</v>
      </c>
      <c r="E9" s="66" t="s">
        <v>426</v>
      </c>
      <c r="F9" s="68" t="s">
        <v>427</v>
      </c>
      <c r="G9" s="69">
        <v>42380</v>
      </c>
      <c r="H9" s="68" t="s">
        <v>400</v>
      </c>
      <c r="I9" s="70" t="s">
        <v>366</v>
      </c>
      <c r="J9" s="71">
        <v>-30000000</v>
      </c>
      <c r="K9" s="70" t="s">
        <v>358</v>
      </c>
      <c r="L9" s="72">
        <v>-30000000</v>
      </c>
      <c r="M9" s="73">
        <v>-1438.8489999999999</v>
      </c>
      <c r="N9" s="74" t="s">
        <v>428</v>
      </c>
      <c r="O9" s="66"/>
      <c r="P9" s="66" t="s">
        <v>429</v>
      </c>
      <c r="Q9" s="66"/>
      <c r="R9" s="66"/>
      <c r="S9" s="66"/>
      <c r="T9" s="75">
        <v>0</v>
      </c>
      <c r="U9" s="66"/>
      <c r="V9" s="66"/>
      <c r="W9" s="66" t="s">
        <v>403</v>
      </c>
      <c r="X9" s="66"/>
      <c r="Y9" s="66"/>
      <c r="Z9" s="66" t="s">
        <v>368</v>
      </c>
    </row>
    <row r="10" spans="1:28" s="77" customFormat="1" ht="23.25" x14ac:dyDescent="0.2">
      <c r="A10" s="66" t="s">
        <v>360</v>
      </c>
      <c r="B10" s="66" t="s">
        <v>355</v>
      </c>
      <c r="C10" s="66" t="s">
        <v>375</v>
      </c>
      <c r="D10" s="67">
        <v>3516</v>
      </c>
      <c r="E10" s="66" t="s">
        <v>430</v>
      </c>
      <c r="F10" s="68" t="s">
        <v>431</v>
      </c>
      <c r="G10" s="69">
        <v>42396</v>
      </c>
      <c r="H10" s="68" t="s">
        <v>400</v>
      </c>
      <c r="I10" s="70" t="s">
        <v>366</v>
      </c>
      <c r="J10" s="71">
        <v>-58098000</v>
      </c>
      <c r="K10" s="70" t="s">
        <v>358</v>
      </c>
      <c r="L10" s="72">
        <v>-58098000</v>
      </c>
      <c r="M10" s="73">
        <v>-2786.4749999999999</v>
      </c>
      <c r="N10" s="74" t="s">
        <v>432</v>
      </c>
      <c r="O10" s="66"/>
      <c r="P10" s="66" t="s">
        <v>407</v>
      </c>
      <c r="Q10" s="66"/>
      <c r="R10" s="66"/>
      <c r="S10" s="66"/>
      <c r="T10" s="75">
        <v>0</v>
      </c>
      <c r="U10" s="66"/>
      <c r="V10" s="66"/>
      <c r="W10" s="66" t="s">
        <v>403</v>
      </c>
      <c r="X10" s="66"/>
      <c r="Y10" s="66"/>
      <c r="Z10" s="66" t="s">
        <v>368</v>
      </c>
      <c r="AA10" s="78">
        <f>+J10*$AA$4</f>
        <v>0</v>
      </c>
      <c r="AB10" s="78">
        <f>+J10-AA10</f>
        <v>-58098000</v>
      </c>
    </row>
    <row r="11" spans="1:28" s="77" customFormat="1" ht="23.25" x14ac:dyDescent="0.2">
      <c r="A11" s="66" t="s">
        <v>360</v>
      </c>
      <c r="B11" s="66" t="s">
        <v>355</v>
      </c>
      <c r="C11" s="66" t="s">
        <v>375</v>
      </c>
      <c r="D11" s="67">
        <v>3517</v>
      </c>
      <c r="E11" s="66" t="s">
        <v>433</v>
      </c>
      <c r="F11" s="68" t="s">
        <v>434</v>
      </c>
      <c r="G11" s="69">
        <v>42380</v>
      </c>
      <c r="H11" s="68" t="s">
        <v>400</v>
      </c>
      <c r="I11" s="70" t="s">
        <v>366</v>
      </c>
      <c r="J11" s="71">
        <v>-3000000</v>
      </c>
      <c r="K11" s="70" t="s">
        <v>358</v>
      </c>
      <c r="L11" s="72">
        <v>-3000000</v>
      </c>
      <c r="M11" s="73">
        <v>-143.88499999999999</v>
      </c>
      <c r="N11" s="74" t="s">
        <v>435</v>
      </c>
      <c r="O11" s="66"/>
      <c r="P11" s="66" t="s">
        <v>436</v>
      </c>
      <c r="Q11" s="66"/>
      <c r="R11" s="66"/>
      <c r="S11" s="66"/>
      <c r="T11" s="75">
        <v>0</v>
      </c>
      <c r="U11" s="66"/>
      <c r="V11" s="66"/>
      <c r="W11" s="66" t="s">
        <v>403</v>
      </c>
      <c r="X11" s="66"/>
      <c r="Y11" s="66"/>
      <c r="Z11" s="66" t="s">
        <v>368</v>
      </c>
      <c r="AA11" s="78">
        <f>+J11*$AA$4</f>
        <v>0</v>
      </c>
      <c r="AB11" s="78">
        <f>+J11-AA11</f>
        <v>-3000000</v>
      </c>
    </row>
    <row r="12" spans="1:28" s="77" customFormat="1" ht="23.25" x14ac:dyDescent="0.2">
      <c r="A12" s="66" t="s">
        <v>360</v>
      </c>
      <c r="B12" s="66" t="s">
        <v>355</v>
      </c>
      <c r="C12" s="66" t="s">
        <v>375</v>
      </c>
      <c r="D12" s="67">
        <v>3518</v>
      </c>
      <c r="E12" s="66" t="s">
        <v>437</v>
      </c>
      <c r="F12" s="68" t="s">
        <v>438</v>
      </c>
      <c r="G12" s="69">
        <v>42381</v>
      </c>
      <c r="H12" s="68" t="s">
        <v>400</v>
      </c>
      <c r="I12" s="70" t="s">
        <v>366</v>
      </c>
      <c r="J12" s="71">
        <v>-7200000</v>
      </c>
      <c r="K12" s="70" t="s">
        <v>358</v>
      </c>
      <c r="L12" s="72">
        <v>-7200000</v>
      </c>
      <c r="M12" s="73">
        <v>-345.32400000000001</v>
      </c>
      <c r="N12" s="74" t="s">
        <v>439</v>
      </c>
      <c r="O12" s="66"/>
      <c r="P12" s="66" t="s">
        <v>440</v>
      </c>
      <c r="Q12" s="66"/>
      <c r="R12" s="66"/>
      <c r="S12" s="66"/>
      <c r="T12" s="75">
        <v>0</v>
      </c>
      <c r="U12" s="66"/>
      <c r="V12" s="66"/>
      <c r="W12" s="66" t="s">
        <v>403</v>
      </c>
      <c r="X12" s="66"/>
      <c r="Y12" s="66"/>
      <c r="Z12" s="66" t="s">
        <v>368</v>
      </c>
      <c r="AA12" s="78">
        <f>+J12*$AA$4</f>
        <v>0</v>
      </c>
      <c r="AB12" s="78">
        <f>+J12-AA12</f>
        <v>-7200000</v>
      </c>
    </row>
    <row r="13" spans="1:28" s="77" customFormat="1" ht="23.25" x14ac:dyDescent="0.2">
      <c r="A13" s="66" t="s">
        <v>360</v>
      </c>
      <c r="B13" s="66" t="s">
        <v>355</v>
      </c>
      <c r="C13" s="66" t="s">
        <v>375</v>
      </c>
      <c r="D13" s="67">
        <v>3519</v>
      </c>
      <c r="E13" s="66" t="s">
        <v>441</v>
      </c>
      <c r="F13" s="68" t="s">
        <v>442</v>
      </c>
      <c r="G13" s="69">
        <v>42381</v>
      </c>
      <c r="H13" s="68" t="s">
        <v>400</v>
      </c>
      <c r="I13" s="70" t="s">
        <v>366</v>
      </c>
      <c r="J13" s="71">
        <v>-29700000</v>
      </c>
      <c r="K13" s="70" t="s">
        <v>358</v>
      </c>
      <c r="L13" s="72">
        <v>-29700000</v>
      </c>
      <c r="M13" s="73">
        <v>-1424.46</v>
      </c>
      <c r="N13" s="74" t="s">
        <v>443</v>
      </c>
      <c r="O13" s="66"/>
      <c r="P13" s="66" t="s">
        <v>444</v>
      </c>
      <c r="Q13" s="66"/>
      <c r="R13" s="66"/>
      <c r="S13" s="66"/>
      <c r="T13" s="75">
        <v>0</v>
      </c>
      <c r="U13" s="66"/>
      <c r="V13" s="66"/>
      <c r="W13" s="66" t="s">
        <v>403</v>
      </c>
      <c r="X13" s="66"/>
      <c r="Y13" s="66"/>
      <c r="Z13" s="66" t="s">
        <v>368</v>
      </c>
    </row>
    <row r="14" spans="1:28" s="77" customFormat="1" ht="23.25" x14ac:dyDescent="0.2">
      <c r="A14" s="66" t="s">
        <v>360</v>
      </c>
      <c r="B14" s="66" t="s">
        <v>355</v>
      </c>
      <c r="C14" s="66" t="s">
        <v>375</v>
      </c>
      <c r="D14" s="67">
        <v>3520</v>
      </c>
      <c r="E14" s="66" t="s">
        <v>445</v>
      </c>
      <c r="F14" s="68" t="s">
        <v>446</v>
      </c>
      <c r="G14" s="69">
        <v>42381</v>
      </c>
      <c r="H14" s="68" t="s">
        <v>400</v>
      </c>
      <c r="I14" s="70" t="s">
        <v>366</v>
      </c>
      <c r="J14" s="71">
        <v>-1400000</v>
      </c>
      <c r="K14" s="70" t="s">
        <v>358</v>
      </c>
      <c r="L14" s="72">
        <v>-1400000</v>
      </c>
      <c r="M14" s="73">
        <v>-67.146000000000001</v>
      </c>
      <c r="N14" s="74" t="s">
        <v>447</v>
      </c>
      <c r="O14" s="66"/>
      <c r="P14" s="66" t="s">
        <v>448</v>
      </c>
      <c r="Q14" s="66"/>
      <c r="R14" s="66"/>
      <c r="S14" s="66"/>
      <c r="T14" s="75">
        <v>0</v>
      </c>
      <c r="U14" s="66"/>
      <c r="V14" s="66"/>
      <c r="W14" s="66" t="s">
        <v>403</v>
      </c>
      <c r="X14" s="66"/>
      <c r="Y14" s="66"/>
      <c r="Z14" s="66" t="s">
        <v>368</v>
      </c>
    </row>
    <row r="15" spans="1:28" s="76" customFormat="1" ht="23.25" x14ac:dyDescent="0.2">
      <c r="A15" s="66" t="s">
        <v>360</v>
      </c>
      <c r="B15" s="66" t="s">
        <v>355</v>
      </c>
      <c r="C15" s="66" t="s">
        <v>375</v>
      </c>
      <c r="D15" s="67">
        <v>3522</v>
      </c>
      <c r="E15" s="66" t="s">
        <v>450</v>
      </c>
      <c r="F15" s="68" t="s">
        <v>451</v>
      </c>
      <c r="G15" s="69">
        <v>42384</v>
      </c>
      <c r="H15" s="68" t="s">
        <v>400</v>
      </c>
      <c r="I15" s="70" t="s">
        <v>366</v>
      </c>
      <c r="J15" s="71">
        <v>-3000000</v>
      </c>
      <c r="K15" s="70" t="s">
        <v>358</v>
      </c>
      <c r="L15" s="72">
        <v>-3000000</v>
      </c>
      <c r="M15" s="73">
        <v>-143.88499999999999</v>
      </c>
      <c r="N15" s="74" t="s">
        <v>452</v>
      </c>
      <c r="O15" s="66"/>
      <c r="P15" s="66" t="s">
        <v>453</v>
      </c>
      <c r="Q15" s="66"/>
      <c r="R15" s="66"/>
      <c r="S15" s="66"/>
      <c r="T15" s="75">
        <v>0</v>
      </c>
      <c r="U15" s="66"/>
      <c r="V15" s="66"/>
      <c r="W15" s="66" t="s">
        <v>403</v>
      </c>
      <c r="X15" s="66"/>
      <c r="Y15" s="66"/>
      <c r="Z15" s="66" t="s">
        <v>368</v>
      </c>
    </row>
    <row r="16" spans="1:28" s="76" customFormat="1" ht="23.25" x14ac:dyDescent="0.2">
      <c r="A16" s="66" t="s">
        <v>360</v>
      </c>
      <c r="B16" s="66" t="s">
        <v>355</v>
      </c>
      <c r="C16" s="66" t="s">
        <v>375</v>
      </c>
      <c r="D16" s="67">
        <v>3523</v>
      </c>
      <c r="E16" s="66" t="s">
        <v>454</v>
      </c>
      <c r="F16" s="68" t="s">
        <v>455</v>
      </c>
      <c r="G16" s="69">
        <v>42384</v>
      </c>
      <c r="H16" s="68" t="s">
        <v>400</v>
      </c>
      <c r="I16" s="70" t="s">
        <v>366</v>
      </c>
      <c r="J16" s="71">
        <v>-1500000</v>
      </c>
      <c r="K16" s="70" t="s">
        <v>358</v>
      </c>
      <c r="L16" s="72">
        <v>-1500000</v>
      </c>
      <c r="M16" s="73">
        <v>-71.941999999999993</v>
      </c>
      <c r="N16" s="74" t="s">
        <v>456</v>
      </c>
      <c r="O16" s="66"/>
      <c r="P16" s="66" t="s">
        <v>457</v>
      </c>
      <c r="Q16" s="66"/>
      <c r="R16" s="66"/>
      <c r="S16" s="66"/>
      <c r="T16" s="75">
        <v>0</v>
      </c>
      <c r="U16" s="66"/>
      <c r="V16" s="66"/>
      <c r="W16" s="66" t="s">
        <v>403</v>
      </c>
      <c r="X16" s="66"/>
      <c r="Y16" s="66"/>
      <c r="Z16" s="66" t="s">
        <v>368</v>
      </c>
    </row>
    <row r="17" spans="1:27" s="77" customFormat="1" ht="23.25" x14ac:dyDescent="0.2">
      <c r="A17" s="66" t="s">
        <v>360</v>
      </c>
      <c r="B17" s="66" t="s">
        <v>355</v>
      </c>
      <c r="C17" s="66" t="s">
        <v>375</v>
      </c>
      <c r="D17" s="67">
        <v>3525</v>
      </c>
      <c r="E17" s="66" t="s">
        <v>458</v>
      </c>
      <c r="F17" s="68" t="s">
        <v>459</v>
      </c>
      <c r="G17" s="69">
        <v>42394</v>
      </c>
      <c r="H17" s="68" t="s">
        <v>400</v>
      </c>
      <c r="I17" s="70" t="s">
        <v>366</v>
      </c>
      <c r="J17" s="71">
        <v>-375443640</v>
      </c>
      <c r="K17" s="70" t="s">
        <v>358</v>
      </c>
      <c r="L17" s="72">
        <v>-375443640</v>
      </c>
      <c r="M17" s="73">
        <v>-18006.888999999999</v>
      </c>
      <c r="N17" s="74" t="s">
        <v>460</v>
      </c>
      <c r="O17" s="66"/>
      <c r="P17" s="66" t="s">
        <v>461</v>
      </c>
      <c r="Q17" s="66"/>
      <c r="R17" s="66"/>
      <c r="S17" s="66"/>
      <c r="T17" s="75">
        <v>0</v>
      </c>
      <c r="U17" s="66"/>
      <c r="V17" s="66"/>
      <c r="W17" s="66" t="s">
        <v>403</v>
      </c>
      <c r="X17" s="66"/>
      <c r="Y17" s="66"/>
      <c r="Z17" s="66" t="s">
        <v>368</v>
      </c>
      <c r="AA17" s="77">
        <f>+J17*$AA$4</f>
        <v>0</v>
      </c>
    </row>
    <row r="18" spans="1:27" s="77" customFormat="1" ht="23.25" x14ac:dyDescent="0.2">
      <c r="A18" s="66" t="s">
        <v>360</v>
      </c>
      <c r="B18" s="66" t="s">
        <v>355</v>
      </c>
      <c r="C18" s="66" t="s">
        <v>375</v>
      </c>
      <c r="D18" s="67">
        <v>3526</v>
      </c>
      <c r="E18" s="66" t="s">
        <v>462</v>
      </c>
      <c r="F18" s="68" t="s">
        <v>463</v>
      </c>
      <c r="G18" s="69">
        <v>42394</v>
      </c>
      <c r="H18" s="68" t="s">
        <v>400</v>
      </c>
      <c r="I18" s="70" t="s">
        <v>366</v>
      </c>
      <c r="J18" s="71">
        <v>-18315000</v>
      </c>
      <c r="K18" s="70" t="s">
        <v>358</v>
      </c>
      <c r="L18" s="72">
        <v>-18315000</v>
      </c>
      <c r="M18" s="73">
        <v>-878.41700000000003</v>
      </c>
      <c r="N18" s="74" t="s">
        <v>464</v>
      </c>
      <c r="O18" s="66"/>
      <c r="P18" s="66" t="s">
        <v>465</v>
      </c>
      <c r="Q18" s="66"/>
      <c r="R18" s="66"/>
      <c r="S18" s="66"/>
      <c r="T18" s="75">
        <v>0</v>
      </c>
      <c r="U18" s="66"/>
      <c r="V18" s="66"/>
      <c r="W18" s="66" t="s">
        <v>403</v>
      </c>
      <c r="X18" s="66"/>
      <c r="Y18" s="66"/>
      <c r="Z18" s="66" t="s">
        <v>368</v>
      </c>
      <c r="AA18" s="77">
        <f>+J18*$AA$4</f>
        <v>0</v>
      </c>
    </row>
    <row r="19" spans="1:27" s="77" customFormat="1" ht="23.25" x14ac:dyDescent="0.2">
      <c r="A19" s="66" t="s">
        <v>360</v>
      </c>
      <c r="B19" s="66" t="s">
        <v>355</v>
      </c>
      <c r="C19" s="66" t="s">
        <v>375</v>
      </c>
      <c r="D19" s="67">
        <v>3527</v>
      </c>
      <c r="E19" s="66" t="s">
        <v>466</v>
      </c>
      <c r="F19" s="68" t="s">
        <v>467</v>
      </c>
      <c r="G19" s="69">
        <v>42394</v>
      </c>
      <c r="H19" s="68" t="s">
        <v>400</v>
      </c>
      <c r="I19" s="70" t="s">
        <v>366</v>
      </c>
      <c r="J19" s="71">
        <v>-14462000</v>
      </c>
      <c r="K19" s="70" t="s">
        <v>358</v>
      </c>
      <c r="L19" s="72">
        <v>-14462000</v>
      </c>
      <c r="M19" s="73">
        <v>-693.62099999999998</v>
      </c>
      <c r="N19" s="74" t="s">
        <v>468</v>
      </c>
      <c r="O19" s="66"/>
      <c r="P19" s="66" t="s">
        <v>469</v>
      </c>
      <c r="Q19" s="66"/>
      <c r="R19" s="66"/>
      <c r="S19" s="66"/>
      <c r="T19" s="75">
        <v>0</v>
      </c>
      <c r="U19" s="66"/>
      <c r="V19" s="66"/>
      <c r="W19" s="66" t="s">
        <v>403</v>
      </c>
      <c r="X19" s="66"/>
      <c r="Y19" s="66"/>
      <c r="Z19" s="66" t="s">
        <v>368</v>
      </c>
      <c r="AA19" s="77">
        <f>+J19*$AA$4</f>
        <v>0</v>
      </c>
    </row>
    <row r="20" spans="1:27" s="77" customFormat="1" ht="23.25" x14ac:dyDescent="0.2">
      <c r="A20" s="66" t="s">
        <v>360</v>
      </c>
      <c r="B20" s="66" t="s">
        <v>355</v>
      </c>
      <c r="C20" s="66" t="s">
        <v>375</v>
      </c>
      <c r="D20" s="67">
        <v>3528</v>
      </c>
      <c r="E20" s="66" t="s">
        <v>470</v>
      </c>
      <c r="F20" s="68" t="s">
        <v>471</v>
      </c>
      <c r="G20" s="69">
        <v>42394</v>
      </c>
      <c r="H20" s="68" t="s">
        <v>400</v>
      </c>
      <c r="I20" s="70" t="s">
        <v>366</v>
      </c>
      <c r="J20" s="71">
        <v>-10857528</v>
      </c>
      <c r="K20" s="70" t="s">
        <v>358</v>
      </c>
      <c r="L20" s="72">
        <v>-10857528</v>
      </c>
      <c r="M20" s="73">
        <v>-520.745</v>
      </c>
      <c r="N20" s="74" t="s">
        <v>472</v>
      </c>
      <c r="O20" s="66"/>
      <c r="P20" s="66" t="s">
        <v>473</v>
      </c>
      <c r="Q20" s="66"/>
      <c r="R20" s="66"/>
      <c r="S20" s="66"/>
      <c r="T20" s="75">
        <v>0</v>
      </c>
      <c r="U20" s="66"/>
      <c r="V20" s="66"/>
      <c r="W20" s="66" t="s">
        <v>403</v>
      </c>
      <c r="X20" s="66"/>
      <c r="Y20" s="66"/>
      <c r="Z20" s="66" t="s">
        <v>368</v>
      </c>
      <c r="AA20" s="77">
        <f>+J20*$AA$4</f>
        <v>0</v>
      </c>
    </row>
    <row r="21" spans="1:27" s="77" customFormat="1" ht="23.25" x14ac:dyDescent="0.2">
      <c r="A21" s="66" t="s">
        <v>360</v>
      </c>
      <c r="B21" s="66" t="s">
        <v>355</v>
      </c>
      <c r="C21" s="66" t="s">
        <v>375</v>
      </c>
      <c r="D21" s="67">
        <v>3529</v>
      </c>
      <c r="E21" s="66" t="s">
        <v>474</v>
      </c>
      <c r="F21" s="68" t="s">
        <v>475</v>
      </c>
      <c r="G21" s="69">
        <v>42394</v>
      </c>
      <c r="H21" s="68" t="s">
        <v>400</v>
      </c>
      <c r="I21" s="70" t="s">
        <v>366</v>
      </c>
      <c r="J21" s="71">
        <v>-7630000</v>
      </c>
      <c r="K21" s="70" t="s">
        <v>358</v>
      </c>
      <c r="L21" s="72">
        <v>-7630000</v>
      </c>
      <c r="M21" s="73">
        <v>-365.947</v>
      </c>
      <c r="N21" s="74" t="s">
        <v>476</v>
      </c>
      <c r="O21" s="66"/>
      <c r="P21" s="66" t="s">
        <v>477</v>
      </c>
      <c r="Q21" s="66"/>
      <c r="R21" s="66"/>
      <c r="S21" s="66"/>
      <c r="T21" s="75">
        <v>0</v>
      </c>
      <c r="U21" s="66"/>
      <c r="V21" s="66"/>
      <c r="W21" s="66" t="s">
        <v>403</v>
      </c>
      <c r="X21" s="66"/>
      <c r="Y21" s="66"/>
      <c r="Z21" s="66" t="s">
        <v>368</v>
      </c>
    </row>
    <row r="22" spans="1:27" s="76" customFormat="1" ht="23.25" x14ac:dyDescent="0.2">
      <c r="A22" s="66" t="s">
        <v>360</v>
      </c>
      <c r="B22" s="66" t="s">
        <v>355</v>
      </c>
      <c r="C22" s="66" t="s">
        <v>375</v>
      </c>
      <c r="D22" s="67">
        <v>3530</v>
      </c>
      <c r="E22" s="66" t="s">
        <v>478</v>
      </c>
      <c r="F22" s="68" t="s">
        <v>438</v>
      </c>
      <c r="G22" s="69">
        <v>42394</v>
      </c>
      <c r="H22" s="68" t="s">
        <v>400</v>
      </c>
      <c r="I22" s="70" t="s">
        <v>366</v>
      </c>
      <c r="J22" s="71">
        <v>-16620000</v>
      </c>
      <c r="K22" s="70" t="s">
        <v>358</v>
      </c>
      <c r="L22" s="72">
        <v>-16620000</v>
      </c>
      <c r="M22" s="73">
        <v>-797.12199999999996</v>
      </c>
      <c r="N22" s="74" t="s">
        <v>479</v>
      </c>
      <c r="O22" s="66"/>
      <c r="P22" s="66" t="s">
        <v>381</v>
      </c>
      <c r="Q22" s="66"/>
      <c r="R22" s="66"/>
      <c r="S22" s="66"/>
      <c r="T22" s="75">
        <v>0</v>
      </c>
      <c r="U22" s="66"/>
      <c r="V22" s="66"/>
      <c r="W22" s="66" t="s">
        <v>403</v>
      </c>
      <c r="X22" s="66"/>
      <c r="Y22" s="66"/>
      <c r="Z22" s="66" t="s">
        <v>368</v>
      </c>
    </row>
    <row r="23" spans="1:27" s="77" customFormat="1" ht="23.25" x14ac:dyDescent="0.2">
      <c r="A23" s="66" t="s">
        <v>360</v>
      </c>
      <c r="B23" s="66" t="s">
        <v>355</v>
      </c>
      <c r="C23" s="66" t="s">
        <v>375</v>
      </c>
      <c r="D23" s="67">
        <v>3531</v>
      </c>
      <c r="E23" s="66" t="s">
        <v>480</v>
      </c>
      <c r="F23" s="68" t="s">
        <v>481</v>
      </c>
      <c r="G23" s="69">
        <v>42394</v>
      </c>
      <c r="H23" s="68" t="s">
        <v>400</v>
      </c>
      <c r="I23" s="70" t="s">
        <v>366</v>
      </c>
      <c r="J23" s="71">
        <v>-82156895</v>
      </c>
      <c r="K23" s="70" t="s">
        <v>358</v>
      </c>
      <c r="L23" s="72">
        <v>-82156895</v>
      </c>
      <c r="M23" s="73">
        <v>-3940.3789999999999</v>
      </c>
      <c r="N23" s="74" t="s">
        <v>482</v>
      </c>
      <c r="O23" s="66"/>
      <c r="P23" s="66" t="s">
        <v>483</v>
      </c>
      <c r="Q23" s="66"/>
      <c r="R23" s="66"/>
      <c r="S23" s="66"/>
      <c r="T23" s="75">
        <v>0</v>
      </c>
      <c r="U23" s="66"/>
      <c r="V23" s="66"/>
      <c r="W23" s="66" t="s">
        <v>403</v>
      </c>
      <c r="X23" s="66"/>
      <c r="Y23" s="66"/>
      <c r="Z23" s="66" t="s">
        <v>368</v>
      </c>
    </row>
    <row r="24" spans="1:27" s="81" customFormat="1" ht="23.25" x14ac:dyDescent="0.2">
      <c r="A24" s="66" t="s">
        <v>360</v>
      </c>
      <c r="B24" s="66" t="s">
        <v>355</v>
      </c>
      <c r="C24" s="66" t="s">
        <v>375</v>
      </c>
      <c r="D24" s="67">
        <v>3532</v>
      </c>
      <c r="E24" s="66" t="s">
        <v>484</v>
      </c>
      <c r="F24" s="68" t="s">
        <v>471</v>
      </c>
      <c r="G24" s="69">
        <v>42394</v>
      </c>
      <c r="H24" s="68" t="s">
        <v>400</v>
      </c>
      <c r="I24" s="70" t="s">
        <v>366</v>
      </c>
      <c r="J24" s="71">
        <v>-5583000</v>
      </c>
      <c r="K24" s="70" t="s">
        <v>358</v>
      </c>
      <c r="L24" s="72">
        <v>-5583000</v>
      </c>
      <c r="M24" s="73">
        <v>-267.77</v>
      </c>
      <c r="N24" s="74" t="s">
        <v>485</v>
      </c>
      <c r="O24" s="66"/>
      <c r="P24" s="66" t="s">
        <v>486</v>
      </c>
      <c r="Q24" s="66"/>
      <c r="R24" s="66"/>
      <c r="S24" s="66"/>
      <c r="T24" s="75">
        <v>0</v>
      </c>
      <c r="U24" s="66"/>
      <c r="V24" s="66"/>
      <c r="W24" s="66" t="s">
        <v>403</v>
      </c>
      <c r="X24" s="66"/>
      <c r="Y24" s="66"/>
      <c r="Z24" s="66" t="s">
        <v>368</v>
      </c>
    </row>
    <row r="25" spans="1:27" s="81" customFormat="1" ht="23.25" x14ac:dyDescent="0.2">
      <c r="A25" s="66" t="s">
        <v>360</v>
      </c>
      <c r="B25" s="66" t="s">
        <v>355</v>
      </c>
      <c r="C25" s="66" t="s">
        <v>375</v>
      </c>
      <c r="D25" s="67">
        <v>3533</v>
      </c>
      <c r="E25" s="66" t="s">
        <v>487</v>
      </c>
      <c r="F25" s="68" t="s">
        <v>488</v>
      </c>
      <c r="G25" s="69">
        <v>42394</v>
      </c>
      <c r="H25" s="68" t="s">
        <v>400</v>
      </c>
      <c r="I25" s="70" t="s">
        <v>366</v>
      </c>
      <c r="J25" s="71">
        <v>-8750000</v>
      </c>
      <c r="K25" s="70" t="s">
        <v>358</v>
      </c>
      <c r="L25" s="72">
        <v>-8750000</v>
      </c>
      <c r="M25" s="73">
        <v>-419.66399999999999</v>
      </c>
      <c r="N25" s="74" t="s">
        <v>489</v>
      </c>
      <c r="O25" s="66"/>
      <c r="P25" s="66" t="s">
        <v>490</v>
      </c>
      <c r="Q25" s="66"/>
      <c r="R25" s="66"/>
      <c r="S25" s="66"/>
      <c r="T25" s="75">
        <v>0</v>
      </c>
      <c r="U25" s="66"/>
      <c r="V25" s="66"/>
      <c r="W25" s="66" t="s">
        <v>403</v>
      </c>
      <c r="X25" s="66"/>
      <c r="Y25" s="66"/>
      <c r="Z25" s="66" t="s">
        <v>368</v>
      </c>
    </row>
    <row r="26" spans="1:27" s="81" customFormat="1" ht="23.25" x14ac:dyDescent="0.2">
      <c r="A26" s="66" t="s">
        <v>360</v>
      </c>
      <c r="B26" s="66" t="s">
        <v>355</v>
      </c>
      <c r="C26" s="66" t="s">
        <v>375</v>
      </c>
      <c r="D26" s="67">
        <v>3534</v>
      </c>
      <c r="E26" s="66" t="s">
        <v>491</v>
      </c>
      <c r="F26" s="68" t="s">
        <v>492</v>
      </c>
      <c r="G26" s="69">
        <v>42394</v>
      </c>
      <c r="H26" s="68" t="s">
        <v>400</v>
      </c>
      <c r="I26" s="70" t="s">
        <v>366</v>
      </c>
      <c r="J26" s="71">
        <v>-7758965</v>
      </c>
      <c r="K26" s="70" t="s">
        <v>358</v>
      </c>
      <c r="L26" s="72">
        <v>-7758965</v>
      </c>
      <c r="M26" s="73">
        <v>-372.13299999999998</v>
      </c>
      <c r="N26" s="74" t="s">
        <v>493</v>
      </c>
      <c r="O26" s="66"/>
      <c r="P26" s="66" t="s">
        <v>494</v>
      </c>
      <c r="Q26" s="66"/>
      <c r="R26" s="66"/>
      <c r="S26" s="66"/>
      <c r="T26" s="75">
        <v>0</v>
      </c>
      <c r="U26" s="66"/>
      <c r="V26" s="66"/>
      <c r="W26" s="66" t="s">
        <v>403</v>
      </c>
      <c r="X26" s="66"/>
      <c r="Y26" s="66"/>
      <c r="Z26" s="66" t="s">
        <v>368</v>
      </c>
    </row>
    <row r="27" spans="1:27" s="81" customFormat="1" ht="23.25" x14ac:dyDescent="0.2">
      <c r="A27" s="66" t="s">
        <v>360</v>
      </c>
      <c r="B27" s="66" t="s">
        <v>355</v>
      </c>
      <c r="C27" s="66" t="s">
        <v>375</v>
      </c>
      <c r="D27" s="67">
        <v>3535</v>
      </c>
      <c r="E27" s="66" t="s">
        <v>495</v>
      </c>
      <c r="F27" s="68" t="s">
        <v>496</v>
      </c>
      <c r="G27" s="69">
        <v>42394</v>
      </c>
      <c r="H27" s="68" t="s">
        <v>400</v>
      </c>
      <c r="I27" s="70" t="s">
        <v>366</v>
      </c>
      <c r="J27" s="71">
        <v>-5385000</v>
      </c>
      <c r="K27" s="70" t="s">
        <v>358</v>
      </c>
      <c r="L27" s="72">
        <v>-5385000</v>
      </c>
      <c r="M27" s="73">
        <v>-258.27300000000002</v>
      </c>
      <c r="N27" s="74" t="s">
        <v>497</v>
      </c>
      <c r="O27" s="66" t="s">
        <v>498</v>
      </c>
      <c r="P27" s="66" t="s">
        <v>499</v>
      </c>
      <c r="Q27" s="66"/>
      <c r="R27" s="66"/>
      <c r="S27" s="66"/>
      <c r="T27" s="75">
        <v>0</v>
      </c>
      <c r="U27" s="66"/>
      <c r="V27" s="66"/>
      <c r="W27" s="66" t="s">
        <v>403</v>
      </c>
      <c r="X27" s="66"/>
      <c r="Y27" s="66"/>
      <c r="Z27" s="66" t="s">
        <v>368</v>
      </c>
    </row>
    <row r="28" spans="1:27" s="81" customFormat="1" ht="23.25" x14ac:dyDescent="0.2">
      <c r="A28" s="66" t="s">
        <v>360</v>
      </c>
      <c r="B28" s="66" t="s">
        <v>355</v>
      </c>
      <c r="C28" s="66" t="s">
        <v>375</v>
      </c>
      <c r="D28" s="67">
        <v>3536</v>
      </c>
      <c r="E28" s="66" t="s">
        <v>500</v>
      </c>
      <c r="F28" s="68" t="s">
        <v>427</v>
      </c>
      <c r="G28" s="69">
        <v>42394</v>
      </c>
      <c r="H28" s="68" t="s">
        <v>400</v>
      </c>
      <c r="I28" s="70" t="s">
        <v>366</v>
      </c>
      <c r="J28" s="71">
        <v>-43752500</v>
      </c>
      <c r="K28" s="70" t="s">
        <v>358</v>
      </c>
      <c r="L28" s="72">
        <v>-43752500</v>
      </c>
      <c r="M28" s="73">
        <v>-2098.4409999999998</v>
      </c>
      <c r="N28" s="74" t="s">
        <v>501</v>
      </c>
      <c r="O28" s="66"/>
      <c r="P28" s="66" t="s">
        <v>502</v>
      </c>
      <c r="Q28" s="66"/>
      <c r="R28" s="66"/>
      <c r="S28" s="66"/>
      <c r="T28" s="75">
        <v>0</v>
      </c>
      <c r="U28" s="66"/>
      <c r="V28" s="66"/>
      <c r="W28" s="66" t="s">
        <v>403</v>
      </c>
      <c r="X28" s="66"/>
      <c r="Y28" s="66"/>
      <c r="Z28" s="66" t="s">
        <v>368</v>
      </c>
    </row>
    <row r="29" spans="1:27" s="81" customFormat="1" ht="23.25" x14ac:dyDescent="0.2">
      <c r="A29" s="66" t="s">
        <v>360</v>
      </c>
      <c r="B29" s="66" t="s">
        <v>355</v>
      </c>
      <c r="C29" s="66" t="s">
        <v>365</v>
      </c>
      <c r="D29" s="67">
        <v>3539</v>
      </c>
      <c r="E29" s="66" t="s">
        <v>503</v>
      </c>
      <c r="F29" s="68" t="s">
        <v>504</v>
      </c>
      <c r="G29" s="69">
        <v>42390</v>
      </c>
      <c r="H29" s="68" t="s">
        <v>400</v>
      </c>
      <c r="I29" s="70" t="s">
        <v>357</v>
      </c>
      <c r="J29" s="71">
        <v>65431213</v>
      </c>
      <c r="K29" s="70" t="s">
        <v>358</v>
      </c>
      <c r="L29" s="72">
        <v>65431213</v>
      </c>
      <c r="M29" s="73">
        <v>3138.1880000000001</v>
      </c>
      <c r="N29" s="74" t="s">
        <v>505</v>
      </c>
      <c r="O29" s="66"/>
      <c r="P29" s="66" t="s">
        <v>506</v>
      </c>
      <c r="Q29" s="66"/>
      <c r="R29" s="66"/>
      <c r="S29" s="66"/>
      <c r="T29" s="75">
        <v>0</v>
      </c>
      <c r="U29" s="66"/>
      <c r="V29" s="66"/>
      <c r="W29" s="66" t="s">
        <v>403</v>
      </c>
      <c r="X29" s="66"/>
      <c r="Y29" s="66"/>
      <c r="Z29" s="66" t="s">
        <v>368</v>
      </c>
    </row>
    <row r="30" spans="1:27" s="81" customFormat="1" ht="23.25" x14ac:dyDescent="0.2">
      <c r="A30" s="66" t="s">
        <v>360</v>
      </c>
      <c r="B30" s="66" t="s">
        <v>355</v>
      </c>
      <c r="C30" s="66" t="s">
        <v>375</v>
      </c>
      <c r="D30" s="67">
        <v>3554</v>
      </c>
      <c r="E30" s="66" t="s">
        <v>507</v>
      </c>
      <c r="F30" s="68" t="s">
        <v>508</v>
      </c>
      <c r="G30" s="69">
        <v>42398</v>
      </c>
      <c r="H30" s="68" t="s">
        <v>400</v>
      </c>
      <c r="I30" s="70" t="s">
        <v>366</v>
      </c>
      <c r="J30" s="71">
        <v>-13128375</v>
      </c>
      <c r="K30" s="70" t="s">
        <v>358</v>
      </c>
      <c r="L30" s="72">
        <v>-13128375</v>
      </c>
      <c r="M30" s="73">
        <v>-629.65800000000002</v>
      </c>
      <c r="N30" s="74" t="s">
        <v>509</v>
      </c>
      <c r="O30" s="66"/>
      <c r="P30" s="66" t="s">
        <v>510</v>
      </c>
      <c r="Q30" s="66"/>
      <c r="R30" s="66"/>
      <c r="S30" s="66"/>
      <c r="T30" s="75">
        <v>0</v>
      </c>
      <c r="U30" s="66"/>
      <c r="V30" s="66"/>
      <c r="W30" s="66" t="s">
        <v>403</v>
      </c>
      <c r="X30" s="66"/>
      <c r="Y30" s="66"/>
      <c r="Z30" s="66" t="s">
        <v>368</v>
      </c>
    </row>
    <row r="31" spans="1:27" s="81" customFormat="1" ht="23.25" x14ac:dyDescent="0.2">
      <c r="A31" s="66" t="s">
        <v>360</v>
      </c>
      <c r="B31" s="66" t="s">
        <v>355</v>
      </c>
      <c r="C31" s="66" t="s">
        <v>375</v>
      </c>
      <c r="D31" s="67">
        <v>3556</v>
      </c>
      <c r="E31" s="66" t="s">
        <v>511</v>
      </c>
      <c r="F31" s="68" t="s">
        <v>512</v>
      </c>
      <c r="G31" s="69">
        <v>42398</v>
      </c>
      <c r="H31" s="68" t="s">
        <v>400</v>
      </c>
      <c r="I31" s="70" t="s">
        <v>366</v>
      </c>
      <c r="J31" s="71">
        <v>-728338</v>
      </c>
      <c r="K31" s="70" t="s">
        <v>358</v>
      </c>
      <c r="L31" s="72">
        <v>-728338</v>
      </c>
      <c r="M31" s="73">
        <v>-34.932000000000002</v>
      </c>
      <c r="N31" s="74" t="s">
        <v>513</v>
      </c>
      <c r="O31" s="66"/>
      <c r="P31" s="66" t="s">
        <v>514</v>
      </c>
      <c r="Q31" s="66"/>
      <c r="R31" s="66"/>
      <c r="S31" s="66"/>
      <c r="T31" s="75">
        <v>0</v>
      </c>
      <c r="U31" s="66"/>
      <c r="V31" s="66"/>
      <c r="W31" s="66" t="s">
        <v>403</v>
      </c>
      <c r="X31" s="66"/>
      <c r="Y31" s="66"/>
      <c r="Z31" s="66" t="s">
        <v>368</v>
      </c>
    </row>
    <row r="32" spans="1:27" s="81" customFormat="1" ht="23.25" x14ac:dyDescent="0.2">
      <c r="A32" s="66" t="s">
        <v>360</v>
      </c>
      <c r="B32" s="66" t="s">
        <v>355</v>
      </c>
      <c r="C32" s="66" t="s">
        <v>375</v>
      </c>
      <c r="D32" s="67">
        <v>3557</v>
      </c>
      <c r="E32" s="66" t="s">
        <v>515</v>
      </c>
      <c r="F32" s="68" t="s">
        <v>427</v>
      </c>
      <c r="G32" s="69">
        <v>42398</v>
      </c>
      <c r="H32" s="68" t="s">
        <v>400</v>
      </c>
      <c r="I32" s="70" t="s">
        <v>366</v>
      </c>
      <c r="J32" s="71">
        <v>-55000000</v>
      </c>
      <c r="K32" s="70" t="s">
        <v>358</v>
      </c>
      <c r="L32" s="72">
        <v>-55000000</v>
      </c>
      <c r="M32" s="73">
        <v>-2637.89</v>
      </c>
      <c r="N32" s="74" t="s">
        <v>516</v>
      </c>
      <c r="O32" s="66"/>
      <c r="P32" s="66" t="s">
        <v>429</v>
      </c>
      <c r="Q32" s="66"/>
      <c r="R32" s="66"/>
      <c r="S32" s="66"/>
      <c r="T32" s="75">
        <v>0</v>
      </c>
      <c r="U32" s="66"/>
      <c r="V32" s="66"/>
      <c r="W32" s="66" t="s">
        <v>403</v>
      </c>
      <c r="X32" s="66"/>
      <c r="Y32" s="66"/>
      <c r="Z32" s="66" t="s">
        <v>368</v>
      </c>
      <c r="AA32" s="77">
        <f>+J32*$AA$4</f>
        <v>0</v>
      </c>
    </row>
    <row r="33" spans="1:26" s="81" customFormat="1" ht="23.25" x14ac:dyDescent="0.2">
      <c r="A33" s="66" t="s">
        <v>360</v>
      </c>
      <c r="B33" s="66" t="s">
        <v>355</v>
      </c>
      <c r="C33" s="66" t="s">
        <v>375</v>
      </c>
      <c r="D33" s="67">
        <v>3558</v>
      </c>
      <c r="E33" s="66" t="s">
        <v>517</v>
      </c>
      <c r="F33" s="68" t="s">
        <v>427</v>
      </c>
      <c r="G33" s="69">
        <v>42398</v>
      </c>
      <c r="H33" s="68" t="s">
        <v>400</v>
      </c>
      <c r="I33" s="70" t="s">
        <v>366</v>
      </c>
      <c r="J33" s="71">
        <v>-1444036</v>
      </c>
      <c r="K33" s="70" t="s">
        <v>358</v>
      </c>
      <c r="L33" s="72">
        <v>-1444036</v>
      </c>
      <c r="M33" s="73">
        <v>-69.257999999999996</v>
      </c>
      <c r="N33" s="74" t="s">
        <v>518</v>
      </c>
      <c r="O33" s="66"/>
      <c r="P33" s="66" t="s">
        <v>429</v>
      </c>
      <c r="Q33" s="66"/>
      <c r="R33" s="66"/>
      <c r="S33" s="66"/>
      <c r="T33" s="75">
        <v>0</v>
      </c>
      <c r="U33" s="66"/>
      <c r="V33" s="66"/>
      <c r="W33" s="66" t="s">
        <v>403</v>
      </c>
      <c r="X33" s="66"/>
      <c r="Y33" s="66"/>
      <c r="Z33" s="66" t="s">
        <v>368</v>
      </c>
    </row>
    <row r="34" spans="1:26" s="81" customFormat="1" ht="23.25" x14ac:dyDescent="0.2">
      <c r="A34" s="66" t="s">
        <v>360</v>
      </c>
      <c r="B34" s="66" t="s">
        <v>355</v>
      </c>
      <c r="C34" s="66" t="s">
        <v>375</v>
      </c>
      <c r="D34" s="67">
        <v>3559</v>
      </c>
      <c r="E34" s="66" t="s">
        <v>519</v>
      </c>
      <c r="F34" s="68" t="s">
        <v>504</v>
      </c>
      <c r="G34" s="69">
        <v>42398</v>
      </c>
      <c r="H34" s="68" t="s">
        <v>400</v>
      </c>
      <c r="I34" s="70" t="s">
        <v>366</v>
      </c>
      <c r="J34" s="71">
        <v>-392679709</v>
      </c>
      <c r="K34" s="70" t="s">
        <v>358</v>
      </c>
      <c r="L34" s="72">
        <v>-392679709</v>
      </c>
      <c r="M34" s="73">
        <v>-18833.559000000001</v>
      </c>
      <c r="N34" s="74" t="s">
        <v>520</v>
      </c>
      <c r="O34" s="66"/>
      <c r="P34" s="66" t="s">
        <v>521</v>
      </c>
      <c r="Q34" s="66"/>
      <c r="R34" s="66"/>
      <c r="S34" s="66"/>
      <c r="T34" s="75">
        <v>0</v>
      </c>
      <c r="U34" s="66"/>
      <c r="V34" s="66"/>
      <c r="W34" s="66" t="s">
        <v>403</v>
      </c>
      <c r="X34" s="66"/>
      <c r="Y34" s="66"/>
      <c r="Z34" s="66" t="s">
        <v>368</v>
      </c>
    </row>
    <row r="35" spans="1:26" s="81" customFormat="1" ht="23.25" x14ac:dyDescent="0.2">
      <c r="A35" s="66" t="s">
        <v>360</v>
      </c>
      <c r="B35" s="66" t="s">
        <v>355</v>
      </c>
      <c r="C35" s="66" t="s">
        <v>375</v>
      </c>
      <c r="D35" s="67">
        <v>3560</v>
      </c>
      <c r="E35" s="66" t="s">
        <v>522</v>
      </c>
      <c r="F35" s="68" t="s">
        <v>523</v>
      </c>
      <c r="G35" s="69">
        <v>42398</v>
      </c>
      <c r="H35" s="68" t="s">
        <v>400</v>
      </c>
      <c r="I35" s="70" t="s">
        <v>366</v>
      </c>
      <c r="J35" s="71">
        <v>-14175000</v>
      </c>
      <c r="K35" s="70" t="s">
        <v>358</v>
      </c>
      <c r="L35" s="72">
        <v>-14175000</v>
      </c>
      <c r="M35" s="73">
        <v>-679.85599999999999</v>
      </c>
      <c r="N35" s="74" t="s">
        <v>524</v>
      </c>
      <c r="O35" s="66"/>
      <c r="P35" s="66" t="s">
        <v>444</v>
      </c>
      <c r="Q35" s="66"/>
      <c r="R35" s="66"/>
      <c r="S35" s="66"/>
      <c r="T35" s="75">
        <v>0</v>
      </c>
      <c r="U35" s="66"/>
      <c r="V35" s="66"/>
      <c r="W35" s="66" t="s">
        <v>403</v>
      </c>
      <c r="X35" s="66"/>
      <c r="Y35" s="66"/>
      <c r="Z35" s="66" t="s">
        <v>368</v>
      </c>
    </row>
    <row r="36" spans="1:26" s="81" customFormat="1" ht="23.25" x14ac:dyDescent="0.2">
      <c r="A36" s="66" t="s">
        <v>360</v>
      </c>
      <c r="B36" s="66" t="s">
        <v>355</v>
      </c>
      <c r="C36" s="66" t="s">
        <v>375</v>
      </c>
      <c r="D36" s="67">
        <v>3561</v>
      </c>
      <c r="E36" s="66" t="s">
        <v>525</v>
      </c>
      <c r="F36" s="68" t="s">
        <v>526</v>
      </c>
      <c r="G36" s="69">
        <v>42398</v>
      </c>
      <c r="H36" s="68" t="s">
        <v>400</v>
      </c>
      <c r="I36" s="70" t="s">
        <v>366</v>
      </c>
      <c r="J36" s="71">
        <v>-75829295</v>
      </c>
      <c r="K36" s="70" t="s">
        <v>358</v>
      </c>
      <c r="L36" s="72">
        <v>-75829295</v>
      </c>
      <c r="M36" s="73">
        <v>-3636.8969999999999</v>
      </c>
      <c r="N36" s="74" t="s">
        <v>527</v>
      </c>
      <c r="O36" s="66"/>
      <c r="P36" s="66" t="s">
        <v>377</v>
      </c>
      <c r="Q36" s="66"/>
      <c r="R36" s="66"/>
      <c r="S36" s="66"/>
      <c r="T36" s="75">
        <v>0</v>
      </c>
      <c r="U36" s="66"/>
      <c r="V36" s="66"/>
      <c r="W36" s="66" t="s">
        <v>403</v>
      </c>
      <c r="X36" s="66"/>
      <c r="Y36" s="66"/>
      <c r="Z36" s="66" t="s">
        <v>368</v>
      </c>
    </row>
    <row r="37" spans="1:26" s="81" customFormat="1" ht="23.25" x14ac:dyDescent="0.2">
      <c r="A37" s="66" t="s">
        <v>360</v>
      </c>
      <c r="B37" s="66" t="s">
        <v>355</v>
      </c>
      <c r="C37" s="66" t="s">
        <v>375</v>
      </c>
      <c r="D37" s="67">
        <v>3562</v>
      </c>
      <c r="E37" s="66" t="s">
        <v>528</v>
      </c>
      <c r="F37" s="68" t="s">
        <v>529</v>
      </c>
      <c r="G37" s="69">
        <v>42398</v>
      </c>
      <c r="H37" s="68" t="s">
        <v>400</v>
      </c>
      <c r="I37" s="70" t="s">
        <v>366</v>
      </c>
      <c r="J37" s="71">
        <v>-6993490</v>
      </c>
      <c r="K37" s="70" t="s">
        <v>358</v>
      </c>
      <c r="L37" s="72">
        <v>-6993490</v>
      </c>
      <c r="M37" s="73">
        <v>-335.41899999999998</v>
      </c>
      <c r="N37" s="74" t="s">
        <v>530</v>
      </c>
      <c r="O37" s="66"/>
      <c r="P37" s="66" t="s">
        <v>531</v>
      </c>
      <c r="Q37" s="66"/>
      <c r="R37" s="66"/>
      <c r="S37" s="66"/>
      <c r="T37" s="75">
        <v>0</v>
      </c>
      <c r="U37" s="66"/>
      <c r="V37" s="66"/>
      <c r="W37" s="66" t="s">
        <v>403</v>
      </c>
      <c r="X37" s="66"/>
      <c r="Y37" s="66"/>
      <c r="Z37" s="66" t="s">
        <v>368</v>
      </c>
    </row>
    <row r="38" spans="1:26" s="81" customFormat="1" ht="23.25" x14ac:dyDescent="0.2">
      <c r="A38" s="66" t="s">
        <v>360</v>
      </c>
      <c r="B38" s="66" t="s">
        <v>355</v>
      </c>
      <c r="C38" s="66" t="s">
        <v>375</v>
      </c>
      <c r="D38" s="67">
        <v>3563</v>
      </c>
      <c r="E38" s="66" t="s">
        <v>532</v>
      </c>
      <c r="F38" s="68" t="s">
        <v>421</v>
      </c>
      <c r="G38" s="69">
        <v>42398</v>
      </c>
      <c r="H38" s="68" t="s">
        <v>400</v>
      </c>
      <c r="I38" s="70" t="s">
        <v>366</v>
      </c>
      <c r="J38" s="71">
        <v>-1000000</v>
      </c>
      <c r="K38" s="70" t="s">
        <v>358</v>
      </c>
      <c r="L38" s="72">
        <v>-1000000</v>
      </c>
      <c r="M38" s="73">
        <v>-47.962000000000003</v>
      </c>
      <c r="N38" s="74" t="s">
        <v>533</v>
      </c>
      <c r="O38" s="66"/>
      <c r="P38" s="66" t="s">
        <v>534</v>
      </c>
      <c r="Q38" s="66"/>
      <c r="R38" s="66"/>
      <c r="S38" s="66"/>
      <c r="T38" s="75">
        <v>0</v>
      </c>
      <c r="U38" s="66"/>
      <c r="V38" s="66"/>
      <c r="W38" s="66" t="s">
        <v>403</v>
      </c>
      <c r="X38" s="66"/>
      <c r="Y38" s="66"/>
      <c r="Z38" s="66" t="s">
        <v>368</v>
      </c>
    </row>
    <row r="39" spans="1:26" s="81" customFormat="1" ht="23.25" x14ac:dyDescent="0.2">
      <c r="A39" s="66" t="s">
        <v>360</v>
      </c>
      <c r="B39" s="66" t="s">
        <v>355</v>
      </c>
      <c r="C39" s="66" t="s">
        <v>365</v>
      </c>
      <c r="D39" s="67">
        <v>3566</v>
      </c>
      <c r="E39" s="66" t="s">
        <v>535</v>
      </c>
      <c r="F39" s="68" t="s">
        <v>481</v>
      </c>
      <c r="G39" s="69">
        <v>42397</v>
      </c>
      <c r="H39" s="68" t="s">
        <v>400</v>
      </c>
      <c r="I39" s="70" t="s">
        <v>357</v>
      </c>
      <c r="J39" s="71">
        <v>47736880</v>
      </c>
      <c r="K39" s="70" t="s">
        <v>358</v>
      </c>
      <c r="L39" s="72">
        <v>47736880</v>
      </c>
      <c r="M39" s="73">
        <v>2289.5390000000002</v>
      </c>
      <c r="N39" s="74" t="s">
        <v>536</v>
      </c>
      <c r="O39" s="66"/>
      <c r="P39" s="66" t="s">
        <v>537</v>
      </c>
      <c r="Q39" s="66"/>
      <c r="R39" s="66"/>
      <c r="S39" s="66"/>
      <c r="T39" s="75">
        <v>0</v>
      </c>
      <c r="U39" s="66"/>
      <c r="V39" s="66"/>
      <c r="W39" s="66" t="s">
        <v>403</v>
      </c>
      <c r="X39" s="66"/>
      <c r="Y39" s="66"/>
      <c r="Z39" s="66" t="s">
        <v>368</v>
      </c>
    </row>
    <row r="40" spans="1:26" s="81" customFormat="1" ht="23.25" x14ac:dyDescent="0.2">
      <c r="A40" s="66" t="s">
        <v>360</v>
      </c>
      <c r="B40" s="66" t="s">
        <v>355</v>
      </c>
      <c r="C40" s="66" t="s">
        <v>538</v>
      </c>
      <c r="D40" s="67">
        <v>3569</v>
      </c>
      <c r="E40" s="66" t="s">
        <v>539</v>
      </c>
      <c r="F40" s="68" t="s">
        <v>438</v>
      </c>
      <c r="G40" s="69">
        <v>42382</v>
      </c>
      <c r="H40" s="68" t="s">
        <v>449</v>
      </c>
      <c r="I40" s="70" t="s">
        <v>366</v>
      </c>
      <c r="J40" s="71">
        <v>-220231400</v>
      </c>
      <c r="K40" s="70" t="s">
        <v>358</v>
      </c>
      <c r="L40" s="72">
        <v>-220231400</v>
      </c>
      <c r="M40" s="73">
        <v>-10562.656999999999</v>
      </c>
      <c r="N40" s="74" t="s">
        <v>540</v>
      </c>
      <c r="O40" s="66"/>
      <c r="P40" s="66" t="s">
        <v>381</v>
      </c>
      <c r="Q40" s="66"/>
      <c r="R40" s="66"/>
      <c r="S40" s="66"/>
      <c r="T40" s="75">
        <v>0</v>
      </c>
      <c r="U40" s="66"/>
      <c r="V40" s="66"/>
      <c r="W40" s="66" t="s">
        <v>403</v>
      </c>
      <c r="X40" s="66"/>
      <c r="Y40" s="66"/>
      <c r="Z40" s="66" t="s">
        <v>368</v>
      </c>
    </row>
    <row r="41" spans="1:26" s="81" customFormat="1" ht="23.25" x14ac:dyDescent="0.2">
      <c r="A41" s="66" t="s">
        <v>360</v>
      </c>
      <c r="B41" s="66" t="s">
        <v>355</v>
      </c>
      <c r="C41" s="66" t="s">
        <v>538</v>
      </c>
      <c r="D41" s="67">
        <v>3570</v>
      </c>
      <c r="E41" s="66" t="s">
        <v>541</v>
      </c>
      <c r="F41" s="68" t="s">
        <v>399</v>
      </c>
      <c r="G41" s="69">
        <v>42382</v>
      </c>
      <c r="H41" s="68" t="s">
        <v>449</v>
      </c>
      <c r="I41" s="70" t="s">
        <v>366</v>
      </c>
      <c r="J41" s="71">
        <v>-11000</v>
      </c>
      <c r="K41" s="70" t="s">
        <v>358</v>
      </c>
      <c r="L41" s="72">
        <v>-11000</v>
      </c>
      <c r="M41" s="73">
        <v>-0.52800000000000002</v>
      </c>
      <c r="N41" s="74" t="s">
        <v>542</v>
      </c>
      <c r="O41" s="66"/>
      <c r="P41" s="66" t="s">
        <v>402</v>
      </c>
      <c r="Q41" s="66"/>
      <c r="R41" s="66"/>
      <c r="S41" s="66"/>
      <c r="T41" s="75">
        <v>0</v>
      </c>
      <c r="U41" s="66"/>
      <c r="V41" s="66"/>
      <c r="W41" s="66" t="s">
        <v>403</v>
      </c>
      <c r="X41" s="66"/>
      <c r="Y41" s="66"/>
      <c r="Z41" s="66" t="s">
        <v>368</v>
      </c>
    </row>
    <row r="42" spans="1:26" s="81" customFormat="1" ht="23.25" x14ac:dyDescent="0.2">
      <c r="A42" s="66" t="s">
        <v>360</v>
      </c>
      <c r="B42" s="66" t="s">
        <v>355</v>
      </c>
      <c r="C42" s="66" t="s">
        <v>538</v>
      </c>
      <c r="D42" s="67">
        <v>3571</v>
      </c>
      <c r="E42" s="66" t="s">
        <v>543</v>
      </c>
      <c r="F42" s="68" t="s">
        <v>438</v>
      </c>
      <c r="G42" s="69">
        <v>42389</v>
      </c>
      <c r="H42" s="68" t="s">
        <v>449</v>
      </c>
      <c r="I42" s="70" t="s">
        <v>366</v>
      </c>
      <c r="J42" s="71">
        <v>-95000000</v>
      </c>
      <c r="K42" s="70" t="s">
        <v>358</v>
      </c>
      <c r="L42" s="72">
        <v>-95000000</v>
      </c>
      <c r="M42" s="73">
        <v>-4556.3549999999996</v>
      </c>
      <c r="N42" s="74" t="s">
        <v>544</v>
      </c>
      <c r="O42" s="66"/>
      <c r="P42" s="66" t="s">
        <v>381</v>
      </c>
      <c r="Q42" s="66"/>
      <c r="R42" s="66"/>
      <c r="S42" s="66"/>
      <c r="T42" s="75">
        <v>0</v>
      </c>
      <c r="U42" s="66"/>
      <c r="V42" s="66"/>
      <c r="W42" s="66" t="s">
        <v>403</v>
      </c>
      <c r="X42" s="66"/>
      <c r="Y42" s="66"/>
      <c r="Z42" s="66" t="s">
        <v>368</v>
      </c>
    </row>
    <row r="43" spans="1:26" s="81" customFormat="1" ht="23.25" x14ac:dyDescent="0.2">
      <c r="A43" s="66" t="s">
        <v>360</v>
      </c>
      <c r="B43" s="66" t="s">
        <v>355</v>
      </c>
      <c r="C43" s="66" t="s">
        <v>384</v>
      </c>
      <c r="D43" s="67">
        <v>3582</v>
      </c>
      <c r="E43" s="66" t="s">
        <v>385</v>
      </c>
      <c r="F43" s="68" t="s">
        <v>546</v>
      </c>
      <c r="G43" s="69">
        <v>42381</v>
      </c>
      <c r="H43" s="68" t="s">
        <v>545</v>
      </c>
      <c r="I43" s="70" t="s">
        <v>366</v>
      </c>
      <c r="J43" s="71">
        <v>-1497616</v>
      </c>
      <c r="K43" s="70" t="s">
        <v>358</v>
      </c>
      <c r="L43" s="72">
        <v>-1497616</v>
      </c>
      <c r="M43" s="73">
        <v>-71.828000000000003</v>
      </c>
      <c r="N43" s="74" t="s">
        <v>547</v>
      </c>
      <c r="O43" s="66"/>
      <c r="P43" s="66" t="s">
        <v>548</v>
      </c>
      <c r="Q43" s="66"/>
      <c r="R43" s="66"/>
      <c r="S43" s="66"/>
      <c r="T43" s="75">
        <v>0</v>
      </c>
      <c r="U43" s="66"/>
      <c r="V43" s="66"/>
      <c r="W43" s="66" t="s">
        <v>545</v>
      </c>
      <c r="X43" s="66"/>
      <c r="Y43" s="66"/>
      <c r="Z43" s="66" t="s">
        <v>359</v>
      </c>
    </row>
    <row r="44" spans="1:26" s="81" customFormat="1" ht="23.25" x14ac:dyDescent="0.2">
      <c r="A44" s="66" t="s">
        <v>360</v>
      </c>
      <c r="B44" s="66" t="s">
        <v>355</v>
      </c>
      <c r="C44" s="66" t="s">
        <v>384</v>
      </c>
      <c r="D44" s="67">
        <v>3582</v>
      </c>
      <c r="E44" s="66" t="s">
        <v>385</v>
      </c>
      <c r="F44" s="68" t="s">
        <v>549</v>
      </c>
      <c r="G44" s="69">
        <v>42398</v>
      </c>
      <c r="H44" s="68" t="s">
        <v>545</v>
      </c>
      <c r="I44" s="70" t="s">
        <v>366</v>
      </c>
      <c r="J44" s="71">
        <v>-5232910</v>
      </c>
      <c r="K44" s="70" t="s">
        <v>358</v>
      </c>
      <c r="L44" s="72">
        <v>-5232910</v>
      </c>
      <c r="M44" s="73">
        <v>-250.97900000000001</v>
      </c>
      <c r="N44" s="74" t="s">
        <v>550</v>
      </c>
      <c r="O44" s="66"/>
      <c r="P44" s="66" t="s">
        <v>551</v>
      </c>
      <c r="Q44" s="66"/>
      <c r="R44" s="66"/>
      <c r="S44" s="66"/>
      <c r="T44" s="75">
        <v>0</v>
      </c>
      <c r="U44" s="66"/>
      <c r="V44" s="66"/>
      <c r="W44" s="66" t="s">
        <v>545</v>
      </c>
      <c r="X44" s="66"/>
      <c r="Y44" s="66"/>
      <c r="Z44" s="66" t="s">
        <v>359</v>
      </c>
    </row>
    <row r="45" spans="1:26" s="81" customFormat="1" ht="23.25" x14ac:dyDescent="0.2">
      <c r="A45" s="66" t="s">
        <v>360</v>
      </c>
      <c r="B45" s="66" t="s">
        <v>369</v>
      </c>
      <c r="C45" s="66" t="s">
        <v>375</v>
      </c>
      <c r="D45" s="67">
        <v>3621</v>
      </c>
      <c r="E45" s="66" t="s">
        <v>552</v>
      </c>
      <c r="F45" s="68" t="s">
        <v>399</v>
      </c>
      <c r="G45" s="69">
        <v>42401</v>
      </c>
      <c r="H45" s="68" t="s">
        <v>400</v>
      </c>
      <c r="I45" s="70" t="s">
        <v>366</v>
      </c>
      <c r="J45" s="71">
        <v>-1880627</v>
      </c>
      <c r="K45" s="70" t="s">
        <v>358</v>
      </c>
      <c r="L45" s="72">
        <v>-1880627</v>
      </c>
      <c r="M45" s="73">
        <v>-90.197999999999993</v>
      </c>
      <c r="N45" s="74" t="s">
        <v>553</v>
      </c>
      <c r="O45" s="66"/>
      <c r="P45" s="66" t="s">
        <v>402</v>
      </c>
      <c r="Q45" s="66"/>
      <c r="R45" s="66"/>
      <c r="S45" s="66"/>
      <c r="T45" s="75">
        <v>0</v>
      </c>
      <c r="U45" s="66"/>
      <c r="V45" s="66"/>
      <c r="W45" s="66" t="s">
        <v>403</v>
      </c>
      <c r="X45" s="66"/>
      <c r="Y45" s="66"/>
      <c r="Z45" s="66" t="s">
        <v>368</v>
      </c>
    </row>
    <row r="46" spans="1:26" s="81" customFormat="1" ht="23.25" x14ac:dyDescent="0.2">
      <c r="A46" s="66" t="s">
        <v>360</v>
      </c>
      <c r="B46" s="66" t="s">
        <v>369</v>
      </c>
      <c r="C46" s="66" t="s">
        <v>375</v>
      </c>
      <c r="D46" s="67">
        <v>3622</v>
      </c>
      <c r="E46" s="66" t="s">
        <v>554</v>
      </c>
      <c r="F46" s="68" t="s">
        <v>504</v>
      </c>
      <c r="G46" s="69">
        <v>42404</v>
      </c>
      <c r="H46" s="68" t="s">
        <v>400</v>
      </c>
      <c r="I46" s="70" t="s">
        <v>366</v>
      </c>
      <c r="J46" s="71">
        <v>-69431213</v>
      </c>
      <c r="K46" s="70" t="s">
        <v>358</v>
      </c>
      <c r="L46" s="72">
        <v>-69431213</v>
      </c>
      <c r="M46" s="73">
        <v>-3330.0340000000001</v>
      </c>
      <c r="N46" s="74" t="s">
        <v>555</v>
      </c>
      <c r="O46" s="66"/>
      <c r="P46" s="66" t="s">
        <v>521</v>
      </c>
      <c r="Q46" s="66"/>
      <c r="R46" s="66"/>
      <c r="S46" s="66"/>
      <c r="T46" s="75">
        <v>0</v>
      </c>
      <c r="U46" s="66"/>
      <c r="V46" s="66"/>
      <c r="W46" s="66" t="s">
        <v>403</v>
      </c>
      <c r="X46" s="66"/>
      <c r="Y46" s="66"/>
      <c r="Z46" s="66" t="s">
        <v>368</v>
      </c>
    </row>
    <row r="47" spans="1:26" s="81" customFormat="1" ht="23.25" x14ac:dyDescent="0.2">
      <c r="A47" s="66" t="s">
        <v>360</v>
      </c>
      <c r="B47" s="66" t="s">
        <v>369</v>
      </c>
      <c r="C47" s="66" t="s">
        <v>375</v>
      </c>
      <c r="D47" s="67">
        <v>3623</v>
      </c>
      <c r="E47" s="66" t="s">
        <v>378</v>
      </c>
      <c r="F47" s="68" t="s">
        <v>379</v>
      </c>
      <c r="G47" s="69">
        <v>42404</v>
      </c>
      <c r="H47" s="68" t="s">
        <v>400</v>
      </c>
      <c r="I47" s="70" t="s">
        <v>366</v>
      </c>
      <c r="J47" s="71">
        <v>-410600000</v>
      </c>
      <c r="K47" s="70" t="s">
        <v>358</v>
      </c>
      <c r="L47" s="72">
        <v>-410600000</v>
      </c>
      <c r="M47" s="73">
        <v>-19693.045999999998</v>
      </c>
      <c r="N47" s="74" t="s">
        <v>380</v>
      </c>
      <c r="O47" s="66"/>
      <c r="P47" s="66" t="s">
        <v>381</v>
      </c>
      <c r="Q47" s="66"/>
      <c r="R47" s="66"/>
      <c r="S47" s="66"/>
      <c r="T47" s="75">
        <v>0</v>
      </c>
      <c r="U47" s="66"/>
      <c r="V47" s="66"/>
      <c r="W47" s="66" t="s">
        <v>403</v>
      </c>
      <c r="X47" s="66"/>
      <c r="Y47" s="66"/>
      <c r="Z47" s="66" t="s">
        <v>368</v>
      </c>
    </row>
    <row r="48" spans="1:26" s="81" customFormat="1" ht="23.25" x14ac:dyDescent="0.2">
      <c r="A48" s="66" t="s">
        <v>360</v>
      </c>
      <c r="B48" s="66" t="s">
        <v>369</v>
      </c>
      <c r="C48" s="66" t="s">
        <v>375</v>
      </c>
      <c r="D48" s="67">
        <v>3624</v>
      </c>
      <c r="E48" s="66" t="s">
        <v>382</v>
      </c>
      <c r="F48" s="68" t="s">
        <v>379</v>
      </c>
      <c r="G48" s="69">
        <v>42405</v>
      </c>
      <c r="H48" s="68" t="s">
        <v>400</v>
      </c>
      <c r="I48" s="70" t="s">
        <v>366</v>
      </c>
      <c r="J48" s="71">
        <v>-119603640</v>
      </c>
      <c r="K48" s="70" t="s">
        <v>358</v>
      </c>
      <c r="L48" s="72">
        <v>-119603640</v>
      </c>
      <c r="M48" s="73">
        <v>-5736.3860000000004</v>
      </c>
      <c r="N48" s="74" t="s">
        <v>380</v>
      </c>
      <c r="O48" s="66"/>
      <c r="P48" s="66" t="s">
        <v>381</v>
      </c>
      <c r="Q48" s="66"/>
      <c r="R48" s="66"/>
      <c r="S48" s="66"/>
      <c r="T48" s="75">
        <v>0</v>
      </c>
      <c r="U48" s="66"/>
      <c r="V48" s="66"/>
      <c r="W48" s="66" t="s">
        <v>403</v>
      </c>
      <c r="X48" s="66"/>
      <c r="Y48" s="66"/>
      <c r="Z48" s="66" t="s">
        <v>368</v>
      </c>
    </row>
    <row r="49" spans="1:28" s="82" customFormat="1" ht="23.25" x14ac:dyDescent="0.2">
      <c r="A49" s="66" t="s">
        <v>360</v>
      </c>
      <c r="B49" s="66" t="s">
        <v>369</v>
      </c>
      <c r="C49" s="66" t="s">
        <v>375</v>
      </c>
      <c r="D49" s="67">
        <v>3625</v>
      </c>
      <c r="E49" s="66" t="s">
        <v>556</v>
      </c>
      <c r="F49" s="68" t="s">
        <v>557</v>
      </c>
      <c r="G49" s="69">
        <v>42417</v>
      </c>
      <c r="H49" s="68" t="s">
        <v>400</v>
      </c>
      <c r="I49" s="70" t="s">
        <v>366</v>
      </c>
      <c r="J49" s="71">
        <v>-10782264</v>
      </c>
      <c r="K49" s="70" t="s">
        <v>358</v>
      </c>
      <c r="L49" s="72">
        <v>-10782264</v>
      </c>
      <c r="M49" s="73">
        <v>-517.13499999999999</v>
      </c>
      <c r="N49" s="74" t="s">
        <v>558</v>
      </c>
      <c r="O49" s="66"/>
      <c r="P49" s="66" t="s">
        <v>559</v>
      </c>
      <c r="Q49" s="66"/>
      <c r="R49" s="66"/>
      <c r="S49" s="66"/>
      <c r="T49" s="75">
        <v>0</v>
      </c>
      <c r="U49" s="66"/>
      <c r="V49" s="66"/>
      <c r="W49" s="66" t="s">
        <v>403</v>
      </c>
      <c r="X49" s="66"/>
      <c r="Y49" s="66"/>
      <c r="Z49" s="66" t="s">
        <v>368</v>
      </c>
    </row>
    <row r="50" spans="1:28" s="82" customFormat="1" ht="23.25" x14ac:dyDescent="0.2">
      <c r="A50" s="66" t="s">
        <v>360</v>
      </c>
      <c r="B50" s="66" t="s">
        <v>369</v>
      </c>
      <c r="C50" s="66" t="s">
        <v>375</v>
      </c>
      <c r="D50" s="67">
        <v>3627</v>
      </c>
      <c r="E50" s="66" t="s">
        <v>560</v>
      </c>
      <c r="F50" s="68" t="s">
        <v>427</v>
      </c>
      <c r="G50" s="69">
        <v>42422</v>
      </c>
      <c r="H50" s="68" t="s">
        <v>400</v>
      </c>
      <c r="I50" s="70" t="s">
        <v>366</v>
      </c>
      <c r="J50" s="71">
        <v>-247500000</v>
      </c>
      <c r="K50" s="70" t="s">
        <v>358</v>
      </c>
      <c r="L50" s="72">
        <v>-247500000</v>
      </c>
      <c r="M50" s="73">
        <v>-11870.504000000001</v>
      </c>
      <c r="N50" s="74" t="s">
        <v>561</v>
      </c>
      <c r="O50" s="66"/>
      <c r="P50" s="66" t="s">
        <v>429</v>
      </c>
      <c r="Q50" s="66"/>
      <c r="R50" s="66"/>
      <c r="S50" s="66"/>
      <c r="T50" s="75">
        <v>0</v>
      </c>
      <c r="U50" s="66"/>
      <c r="V50" s="66"/>
      <c r="W50" s="66" t="s">
        <v>403</v>
      </c>
      <c r="X50" s="66"/>
      <c r="Y50" s="66"/>
      <c r="Z50" s="66" t="s">
        <v>368</v>
      </c>
    </row>
    <row r="51" spans="1:28" s="81" customFormat="1" ht="23.25" x14ac:dyDescent="0.2">
      <c r="A51" s="66" t="s">
        <v>360</v>
      </c>
      <c r="B51" s="66" t="s">
        <v>369</v>
      </c>
      <c r="C51" s="66" t="s">
        <v>375</v>
      </c>
      <c r="D51" s="67">
        <v>3628</v>
      </c>
      <c r="E51" s="66" t="s">
        <v>562</v>
      </c>
      <c r="F51" s="68" t="s">
        <v>467</v>
      </c>
      <c r="G51" s="69">
        <v>42422</v>
      </c>
      <c r="H51" s="68" t="s">
        <v>400</v>
      </c>
      <c r="I51" s="70" t="s">
        <v>366</v>
      </c>
      <c r="J51" s="71">
        <v>-18528000</v>
      </c>
      <c r="K51" s="70" t="s">
        <v>358</v>
      </c>
      <c r="L51" s="72">
        <v>-18528000</v>
      </c>
      <c r="M51" s="73">
        <v>-888.63300000000004</v>
      </c>
      <c r="N51" s="74" t="s">
        <v>563</v>
      </c>
      <c r="O51" s="66"/>
      <c r="P51" s="66" t="s">
        <v>469</v>
      </c>
      <c r="Q51" s="66"/>
      <c r="R51" s="66"/>
      <c r="S51" s="66"/>
      <c r="T51" s="75">
        <v>0</v>
      </c>
      <c r="U51" s="66"/>
      <c r="V51" s="66"/>
      <c r="W51" s="66" t="s">
        <v>403</v>
      </c>
      <c r="X51" s="66"/>
      <c r="Y51" s="66"/>
      <c r="Z51" s="66" t="s">
        <v>368</v>
      </c>
    </row>
    <row r="52" spans="1:28" s="82" customFormat="1" ht="23.25" x14ac:dyDescent="0.2">
      <c r="A52" s="66" t="s">
        <v>360</v>
      </c>
      <c r="B52" s="66" t="s">
        <v>369</v>
      </c>
      <c r="C52" s="66" t="s">
        <v>375</v>
      </c>
      <c r="D52" s="67">
        <v>3629</v>
      </c>
      <c r="E52" s="66" t="s">
        <v>564</v>
      </c>
      <c r="F52" s="68" t="s">
        <v>481</v>
      </c>
      <c r="G52" s="69">
        <v>42422</v>
      </c>
      <c r="H52" s="68" t="s">
        <v>400</v>
      </c>
      <c r="I52" s="70" t="s">
        <v>366</v>
      </c>
      <c r="J52" s="71">
        <v>-80411895</v>
      </c>
      <c r="K52" s="70" t="s">
        <v>358</v>
      </c>
      <c r="L52" s="72">
        <v>-80411895</v>
      </c>
      <c r="M52" s="73">
        <v>-3856.6860000000001</v>
      </c>
      <c r="N52" s="74" t="s">
        <v>565</v>
      </c>
      <c r="O52" s="66"/>
      <c r="P52" s="66" t="s">
        <v>483</v>
      </c>
      <c r="Q52" s="66"/>
      <c r="R52" s="66"/>
      <c r="S52" s="66"/>
      <c r="T52" s="75">
        <v>0</v>
      </c>
      <c r="U52" s="66"/>
      <c r="V52" s="66"/>
      <c r="W52" s="66" t="s">
        <v>403</v>
      </c>
      <c r="X52" s="66"/>
      <c r="Y52" s="66"/>
      <c r="Z52" s="66" t="s">
        <v>368</v>
      </c>
    </row>
    <row r="53" spans="1:28" s="82" customFormat="1" ht="23.25" x14ac:dyDescent="0.2">
      <c r="A53" s="66" t="s">
        <v>360</v>
      </c>
      <c r="B53" s="66" t="s">
        <v>369</v>
      </c>
      <c r="C53" s="66" t="s">
        <v>375</v>
      </c>
      <c r="D53" s="67">
        <v>3630</v>
      </c>
      <c r="E53" s="66" t="s">
        <v>566</v>
      </c>
      <c r="F53" s="68" t="s">
        <v>467</v>
      </c>
      <c r="G53" s="69">
        <v>42422</v>
      </c>
      <c r="H53" s="68" t="s">
        <v>400</v>
      </c>
      <c r="I53" s="70" t="s">
        <v>366</v>
      </c>
      <c r="J53" s="71">
        <v>-10460000</v>
      </c>
      <c r="K53" s="70" t="s">
        <v>358</v>
      </c>
      <c r="L53" s="72">
        <v>-10460000</v>
      </c>
      <c r="M53" s="73">
        <v>-501.67899999999997</v>
      </c>
      <c r="N53" s="74" t="s">
        <v>567</v>
      </c>
      <c r="O53" s="66"/>
      <c r="P53" s="66" t="s">
        <v>469</v>
      </c>
      <c r="Q53" s="66"/>
      <c r="R53" s="66"/>
      <c r="S53" s="66"/>
      <c r="T53" s="75">
        <v>0</v>
      </c>
      <c r="U53" s="66"/>
      <c r="V53" s="66"/>
      <c r="W53" s="66" t="s">
        <v>403</v>
      </c>
      <c r="X53" s="66"/>
      <c r="Y53" s="66"/>
      <c r="Z53" s="66" t="s">
        <v>368</v>
      </c>
    </row>
    <row r="54" spans="1:28" s="81" customFormat="1" ht="23.25" x14ac:dyDescent="0.2">
      <c r="A54" s="66" t="s">
        <v>360</v>
      </c>
      <c r="B54" s="66" t="s">
        <v>369</v>
      </c>
      <c r="C54" s="66" t="s">
        <v>375</v>
      </c>
      <c r="D54" s="67">
        <v>3631</v>
      </c>
      <c r="E54" s="66" t="s">
        <v>568</v>
      </c>
      <c r="F54" s="68" t="s">
        <v>569</v>
      </c>
      <c r="G54" s="69">
        <v>42422</v>
      </c>
      <c r="H54" s="68" t="s">
        <v>400</v>
      </c>
      <c r="I54" s="70" t="s">
        <v>366</v>
      </c>
      <c r="J54" s="71">
        <v>-65490163</v>
      </c>
      <c r="K54" s="70" t="s">
        <v>358</v>
      </c>
      <c r="L54" s="72">
        <v>-65490163</v>
      </c>
      <c r="M54" s="73">
        <v>-3141.0149999999999</v>
      </c>
      <c r="N54" s="74" t="s">
        <v>570</v>
      </c>
      <c r="O54" s="66"/>
      <c r="P54" s="66" t="s">
        <v>571</v>
      </c>
      <c r="Q54" s="66"/>
      <c r="R54" s="66"/>
      <c r="S54" s="66"/>
      <c r="T54" s="75">
        <v>0</v>
      </c>
      <c r="U54" s="66"/>
      <c r="V54" s="66"/>
      <c r="W54" s="66" t="s">
        <v>403</v>
      </c>
      <c r="X54" s="66"/>
      <c r="Y54" s="66"/>
      <c r="Z54" s="66" t="s">
        <v>368</v>
      </c>
    </row>
    <row r="55" spans="1:28" s="81" customFormat="1" ht="23.25" x14ac:dyDescent="0.2">
      <c r="A55" s="66" t="s">
        <v>360</v>
      </c>
      <c r="B55" s="66" t="s">
        <v>369</v>
      </c>
      <c r="C55" s="66" t="s">
        <v>375</v>
      </c>
      <c r="D55" s="67">
        <v>3632</v>
      </c>
      <c r="E55" s="66" t="s">
        <v>572</v>
      </c>
      <c r="F55" s="68" t="s">
        <v>512</v>
      </c>
      <c r="G55" s="69">
        <v>42422</v>
      </c>
      <c r="H55" s="68" t="s">
        <v>400</v>
      </c>
      <c r="I55" s="70" t="s">
        <v>366</v>
      </c>
      <c r="J55" s="71">
        <v>-871613</v>
      </c>
      <c r="K55" s="70" t="s">
        <v>358</v>
      </c>
      <c r="L55" s="72">
        <v>-871613</v>
      </c>
      <c r="M55" s="73">
        <v>-41.804000000000002</v>
      </c>
      <c r="N55" s="74" t="s">
        <v>573</v>
      </c>
      <c r="O55" s="66"/>
      <c r="P55" s="66" t="s">
        <v>574</v>
      </c>
      <c r="Q55" s="66"/>
      <c r="R55" s="66"/>
      <c r="S55" s="66"/>
      <c r="T55" s="75">
        <v>0</v>
      </c>
      <c r="U55" s="66"/>
      <c r="V55" s="66"/>
      <c r="W55" s="66" t="s">
        <v>403</v>
      </c>
      <c r="X55" s="66"/>
      <c r="Y55" s="66"/>
      <c r="Z55" s="66" t="s">
        <v>368</v>
      </c>
    </row>
    <row r="56" spans="1:28" s="82" customFormat="1" ht="23.25" x14ac:dyDescent="0.2">
      <c r="A56" s="66" t="s">
        <v>360</v>
      </c>
      <c r="B56" s="66" t="s">
        <v>369</v>
      </c>
      <c r="C56" s="66" t="s">
        <v>375</v>
      </c>
      <c r="D56" s="67">
        <v>3633</v>
      </c>
      <c r="E56" s="66" t="s">
        <v>575</v>
      </c>
      <c r="F56" s="68" t="s">
        <v>576</v>
      </c>
      <c r="G56" s="69">
        <v>42422</v>
      </c>
      <c r="H56" s="68" t="s">
        <v>400</v>
      </c>
      <c r="I56" s="70" t="s">
        <v>366</v>
      </c>
      <c r="J56" s="71">
        <v>-7139500</v>
      </c>
      <c r="K56" s="70" t="s">
        <v>358</v>
      </c>
      <c r="L56" s="72">
        <v>-7139500</v>
      </c>
      <c r="M56" s="73">
        <v>-342.42200000000003</v>
      </c>
      <c r="N56" s="74" t="s">
        <v>577</v>
      </c>
      <c r="O56" s="66"/>
      <c r="P56" s="66" t="s">
        <v>578</v>
      </c>
      <c r="Q56" s="66"/>
      <c r="R56" s="66"/>
      <c r="S56" s="66"/>
      <c r="T56" s="75">
        <v>0</v>
      </c>
      <c r="U56" s="66"/>
      <c r="V56" s="66"/>
      <c r="W56" s="66" t="s">
        <v>403</v>
      </c>
      <c r="X56" s="66"/>
      <c r="Y56" s="66"/>
      <c r="Z56" s="66" t="s">
        <v>368</v>
      </c>
    </row>
    <row r="57" spans="1:28" s="81" customFormat="1" ht="23.25" x14ac:dyDescent="0.2">
      <c r="A57" s="66" t="s">
        <v>360</v>
      </c>
      <c r="B57" s="66" t="s">
        <v>369</v>
      </c>
      <c r="C57" s="66" t="s">
        <v>375</v>
      </c>
      <c r="D57" s="67">
        <v>3634</v>
      </c>
      <c r="E57" s="66" t="s">
        <v>579</v>
      </c>
      <c r="F57" s="68" t="s">
        <v>471</v>
      </c>
      <c r="G57" s="69">
        <v>42422</v>
      </c>
      <c r="H57" s="68" t="s">
        <v>400</v>
      </c>
      <c r="I57" s="70" t="s">
        <v>366</v>
      </c>
      <c r="J57" s="71">
        <v>-10479346</v>
      </c>
      <c r="K57" s="70" t="s">
        <v>358</v>
      </c>
      <c r="L57" s="72">
        <v>-10479346</v>
      </c>
      <c r="M57" s="73">
        <v>-502.60700000000003</v>
      </c>
      <c r="N57" s="74" t="s">
        <v>580</v>
      </c>
      <c r="O57" s="66"/>
      <c r="P57" s="66" t="s">
        <v>473</v>
      </c>
      <c r="Q57" s="66"/>
      <c r="R57" s="66"/>
      <c r="S57" s="66"/>
      <c r="T57" s="75">
        <v>0</v>
      </c>
      <c r="U57" s="66"/>
      <c r="V57" s="66"/>
      <c r="W57" s="66" t="s">
        <v>403</v>
      </c>
      <c r="X57" s="66"/>
      <c r="Y57" s="66"/>
      <c r="Z57" s="66" t="s">
        <v>368</v>
      </c>
    </row>
    <row r="58" spans="1:28" s="81" customFormat="1" ht="23.25" x14ac:dyDescent="0.2">
      <c r="A58" s="66" t="s">
        <v>360</v>
      </c>
      <c r="B58" s="66" t="s">
        <v>369</v>
      </c>
      <c r="C58" s="66" t="s">
        <v>375</v>
      </c>
      <c r="D58" s="67">
        <v>3635</v>
      </c>
      <c r="E58" s="66" t="s">
        <v>581</v>
      </c>
      <c r="F58" s="68" t="s">
        <v>471</v>
      </c>
      <c r="G58" s="69">
        <v>42422</v>
      </c>
      <c r="H58" s="68" t="s">
        <v>400</v>
      </c>
      <c r="I58" s="70" t="s">
        <v>366</v>
      </c>
      <c r="J58" s="71">
        <v>-8186000</v>
      </c>
      <c r="K58" s="70" t="s">
        <v>358</v>
      </c>
      <c r="L58" s="72">
        <v>-8186000</v>
      </c>
      <c r="M58" s="73">
        <v>-392.61399999999998</v>
      </c>
      <c r="N58" s="74" t="s">
        <v>582</v>
      </c>
      <c r="O58" s="66"/>
      <c r="P58" s="66" t="s">
        <v>473</v>
      </c>
      <c r="Q58" s="66"/>
      <c r="R58" s="66"/>
      <c r="S58" s="66"/>
      <c r="T58" s="75">
        <v>0</v>
      </c>
      <c r="U58" s="66"/>
      <c r="V58" s="66"/>
      <c r="W58" s="66" t="s">
        <v>403</v>
      </c>
      <c r="X58" s="66"/>
      <c r="Y58" s="66"/>
      <c r="Z58" s="66" t="s">
        <v>368</v>
      </c>
    </row>
    <row r="59" spans="1:28" s="82" customFormat="1" ht="23.25" x14ac:dyDescent="0.2">
      <c r="A59" s="66" t="s">
        <v>360</v>
      </c>
      <c r="B59" s="66" t="s">
        <v>369</v>
      </c>
      <c r="C59" s="66" t="s">
        <v>365</v>
      </c>
      <c r="D59" s="67">
        <v>3640</v>
      </c>
      <c r="E59" s="66" t="s">
        <v>583</v>
      </c>
      <c r="F59" s="68" t="s">
        <v>481</v>
      </c>
      <c r="G59" s="69">
        <v>42424</v>
      </c>
      <c r="H59" s="68" t="s">
        <v>400</v>
      </c>
      <c r="I59" s="70" t="s">
        <v>357</v>
      </c>
      <c r="J59" s="71">
        <v>140300000</v>
      </c>
      <c r="K59" s="70" t="s">
        <v>358</v>
      </c>
      <c r="L59" s="72">
        <v>140300000</v>
      </c>
      <c r="M59" s="73">
        <v>6729.0169999999998</v>
      </c>
      <c r="N59" s="74" t="s">
        <v>584</v>
      </c>
      <c r="O59" s="66"/>
      <c r="P59" s="66" t="s">
        <v>585</v>
      </c>
      <c r="Q59" s="66"/>
      <c r="R59" s="66"/>
      <c r="S59" s="66"/>
      <c r="T59" s="75">
        <v>0</v>
      </c>
      <c r="U59" s="66"/>
      <c r="V59" s="66"/>
      <c r="W59" s="66" t="s">
        <v>403</v>
      </c>
      <c r="X59" s="66"/>
      <c r="Y59" s="66"/>
      <c r="Z59" s="66" t="s">
        <v>368</v>
      </c>
    </row>
    <row r="60" spans="1:28" s="81" customFormat="1" ht="23.25" x14ac:dyDescent="0.2">
      <c r="A60" s="66" t="s">
        <v>360</v>
      </c>
      <c r="B60" s="66" t="s">
        <v>369</v>
      </c>
      <c r="C60" s="66" t="s">
        <v>365</v>
      </c>
      <c r="D60" s="67">
        <v>3643</v>
      </c>
      <c r="E60" s="66" t="s">
        <v>586</v>
      </c>
      <c r="F60" s="68" t="s">
        <v>504</v>
      </c>
      <c r="G60" s="69">
        <v>42424</v>
      </c>
      <c r="H60" s="68" t="s">
        <v>400</v>
      </c>
      <c r="I60" s="70" t="s">
        <v>357</v>
      </c>
      <c r="J60" s="71">
        <v>14000000</v>
      </c>
      <c r="K60" s="70" t="s">
        <v>358</v>
      </c>
      <c r="L60" s="72">
        <v>14000000</v>
      </c>
      <c r="M60" s="73">
        <v>671.46299999999997</v>
      </c>
      <c r="N60" s="74" t="s">
        <v>587</v>
      </c>
      <c r="O60" s="66"/>
      <c r="P60" s="66"/>
      <c r="Q60" s="66"/>
      <c r="R60" s="66"/>
      <c r="S60" s="66"/>
      <c r="T60" s="75">
        <v>0</v>
      </c>
      <c r="U60" s="66"/>
      <c r="V60" s="66"/>
      <c r="W60" s="66" t="s">
        <v>403</v>
      </c>
      <c r="X60" s="66"/>
      <c r="Y60" s="66"/>
      <c r="Z60" s="66" t="s">
        <v>368</v>
      </c>
    </row>
    <row r="61" spans="1:28" s="81" customFormat="1" ht="23.25" x14ac:dyDescent="0.2">
      <c r="A61" s="66" t="s">
        <v>360</v>
      </c>
      <c r="B61" s="66" t="s">
        <v>369</v>
      </c>
      <c r="C61" s="66" t="s">
        <v>373</v>
      </c>
      <c r="D61" s="67">
        <v>3646</v>
      </c>
      <c r="E61" s="66" t="s">
        <v>387</v>
      </c>
      <c r="F61" s="68" t="s">
        <v>588</v>
      </c>
      <c r="G61" s="69">
        <v>42401</v>
      </c>
      <c r="H61" s="68" t="s">
        <v>545</v>
      </c>
      <c r="I61" s="70" t="s">
        <v>366</v>
      </c>
      <c r="J61" s="71">
        <v>-851692</v>
      </c>
      <c r="K61" s="70" t="s">
        <v>358</v>
      </c>
      <c r="L61" s="72">
        <v>-851692</v>
      </c>
      <c r="M61" s="73">
        <v>-40.848999999999997</v>
      </c>
      <c r="N61" s="74" t="s">
        <v>589</v>
      </c>
      <c r="O61" s="66"/>
      <c r="P61" s="66" t="s">
        <v>590</v>
      </c>
      <c r="Q61" s="66"/>
      <c r="R61" s="66"/>
      <c r="S61" s="66"/>
      <c r="T61" s="75">
        <v>0</v>
      </c>
      <c r="U61" s="66"/>
      <c r="V61" s="66"/>
      <c r="W61" s="66" t="s">
        <v>545</v>
      </c>
      <c r="X61" s="66"/>
      <c r="Y61" s="66"/>
      <c r="Z61" s="66" t="s">
        <v>359</v>
      </c>
    </row>
    <row r="62" spans="1:28" s="81" customFormat="1" ht="23.25" x14ac:dyDescent="0.2">
      <c r="A62" s="66" t="s">
        <v>360</v>
      </c>
      <c r="B62" s="66" t="s">
        <v>369</v>
      </c>
      <c r="C62" s="66" t="s">
        <v>373</v>
      </c>
      <c r="D62" s="67">
        <v>3646</v>
      </c>
      <c r="E62" s="66" t="s">
        <v>387</v>
      </c>
      <c r="F62" s="68" t="s">
        <v>591</v>
      </c>
      <c r="G62" s="69">
        <v>42404</v>
      </c>
      <c r="H62" s="68" t="s">
        <v>545</v>
      </c>
      <c r="I62" s="70" t="s">
        <v>366</v>
      </c>
      <c r="J62" s="71">
        <v>-11000</v>
      </c>
      <c r="K62" s="70" t="s">
        <v>358</v>
      </c>
      <c r="L62" s="72">
        <v>-11000</v>
      </c>
      <c r="M62" s="73">
        <v>-0.52800000000000002</v>
      </c>
      <c r="N62" s="74" t="s">
        <v>592</v>
      </c>
      <c r="O62" s="66"/>
      <c r="P62" s="66" t="s">
        <v>593</v>
      </c>
      <c r="Q62" s="66"/>
      <c r="R62" s="66"/>
      <c r="S62" s="66"/>
      <c r="T62" s="75">
        <v>0</v>
      </c>
      <c r="U62" s="66"/>
      <c r="V62" s="66"/>
      <c r="W62" s="66" t="s">
        <v>545</v>
      </c>
      <c r="X62" s="66"/>
      <c r="Y62" s="66"/>
      <c r="Z62" s="66" t="s">
        <v>359</v>
      </c>
      <c r="AA62" s="77">
        <f>+J62*$AA$4</f>
        <v>0</v>
      </c>
    </row>
    <row r="63" spans="1:28" s="82" customFormat="1" ht="23.25" x14ac:dyDescent="0.2">
      <c r="A63" s="66" t="s">
        <v>360</v>
      </c>
      <c r="B63" s="66" t="s">
        <v>369</v>
      </c>
      <c r="C63" s="66" t="s">
        <v>373</v>
      </c>
      <c r="D63" s="67">
        <v>3646</v>
      </c>
      <c r="E63" s="66" t="s">
        <v>387</v>
      </c>
      <c r="F63" s="68" t="s">
        <v>594</v>
      </c>
      <c r="G63" s="69">
        <v>42404</v>
      </c>
      <c r="H63" s="68" t="s">
        <v>545</v>
      </c>
      <c r="I63" s="70" t="s">
        <v>366</v>
      </c>
      <c r="J63" s="71">
        <v>-910933</v>
      </c>
      <c r="K63" s="70" t="s">
        <v>358</v>
      </c>
      <c r="L63" s="72">
        <v>-910933</v>
      </c>
      <c r="M63" s="73">
        <v>-43.69</v>
      </c>
      <c r="N63" s="74" t="s">
        <v>592</v>
      </c>
      <c r="O63" s="66"/>
      <c r="P63" s="66" t="s">
        <v>593</v>
      </c>
      <c r="Q63" s="66"/>
      <c r="R63" s="66"/>
      <c r="S63" s="66"/>
      <c r="T63" s="75">
        <v>0</v>
      </c>
      <c r="U63" s="66"/>
      <c r="V63" s="66"/>
      <c r="W63" s="66" t="s">
        <v>545</v>
      </c>
      <c r="X63" s="66"/>
      <c r="Y63" s="66"/>
      <c r="Z63" s="66" t="s">
        <v>359</v>
      </c>
    </row>
    <row r="64" spans="1:28" s="81" customFormat="1" ht="23.25" x14ac:dyDescent="0.2">
      <c r="A64" s="66" t="s">
        <v>360</v>
      </c>
      <c r="B64" s="66" t="s">
        <v>369</v>
      </c>
      <c r="C64" s="66" t="s">
        <v>373</v>
      </c>
      <c r="D64" s="67">
        <v>3646</v>
      </c>
      <c r="E64" s="66" t="s">
        <v>387</v>
      </c>
      <c r="F64" s="68" t="s">
        <v>596</v>
      </c>
      <c r="G64" s="69">
        <v>42416</v>
      </c>
      <c r="H64" s="68" t="s">
        <v>545</v>
      </c>
      <c r="I64" s="70" t="s">
        <v>366</v>
      </c>
      <c r="J64" s="71">
        <v>-200000</v>
      </c>
      <c r="K64" s="70" t="s">
        <v>358</v>
      </c>
      <c r="L64" s="72">
        <v>-200000</v>
      </c>
      <c r="M64" s="73">
        <v>-9.5920000000000005</v>
      </c>
      <c r="N64" s="74" t="s">
        <v>597</v>
      </c>
      <c r="O64" s="66"/>
      <c r="P64" s="66" t="s">
        <v>598</v>
      </c>
      <c r="Q64" s="66"/>
      <c r="R64" s="66"/>
      <c r="S64" s="66"/>
      <c r="T64" s="75">
        <v>0</v>
      </c>
      <c r="U64" s="66"/>
      <c r="V64" s="66"/>
      <c r="W64" s="66" t="s">
        <v>545</v>
      </c>
      <c r="X64" s="66"/>
      <c r="Y64" s="66"/>
      <c r="Z64" s="66" t="s">
        <v>359</v>
      </c>
      <c r="AA64" s="78">
        <f>+J64*$AA$4</f>
        <v>0</v>
      </c>
      <c r="AB64" s="78">
        <f>+J64-AA64</f>
        <v>-200000</v>
      </c>
    </row>
    <row r="65" spans="1:26" s="81" customFormat="1" ht="23.25" x14ac:dyDescent="0.2">
      <c r="A65" s="66" t="s">
        <v>360</v>
      </c>
      <c r="B65" s="66" t="s">
        <v>369</v>
      </c>
      <c r="C65" s="66" t="s">
        <v>373</v>
      </c>
      <c r="D65" s="67">
        <v>3646</v>
      </c>
      <c r="E65" s="66" t="s">
        <v>387</v>
      </c>
      <c r="F65" s="68" t="s">
        <v>600</v>
      </c>
      <c r="G65" s="69">
        <v>42417</v>
      </c>
      <c r="H65" s="68" t="s">
        <v>545</v>
      </c>
      <c r="I65" s="70" t="s">
        <v>366</v>
      </c>
      <c r="J65" s="71">
        <v>-1400000</v>
      </c>
      <c r="K65" s="70" t="s">
        <v>358</v>
      </c>
      <c r="L65" s="72">
        <v>-1400000</v>
      </c>
      <c r="M65" s="73">
        <v>-67.146000000000001</v>
      </c>
      <c r="N65" s="74" t="s">
        <v>601</v>
      </c>
      <c r="O65" s="66"/>
      <c r="P65" s="66" t="s">
        <v>602</v>
      </c>
      <c r="Q65" s="66"/>
      <c r="R65" s="66"/>
      <c r="S65" s="66"/>
      <c r="T65" s="75">
        <v>0</v>
      </c>
      <c r="U65" s="66"/>
      <c r="V65" s="66"/>
      <c r="W65" s="66" t="s">
        <v>545</v>
      </c>
      <c r="X65" s="66"/>
      <c r="Y65" s="66"/>
      <c r="Z65" s="66" t="s">
        <v>359</v>
      </c>
    </row>
    <row r="66" spans="1:26" s="81" customFormat="1" ht="23.25" x14ac:dyDescent="0.2">
      <c r="A66" s="66" t="s">
        <v>360</v>
      </c>
      <c r="B66" s="66" t="s">
        <v>369</v>
      </c>
      <c r="C66" s="66" t="s">
        <v>373</v>
      </c>
      <c r="D66" s="67">
        <v>3646</v>
      </c>
      <c r="E66" s="66" t="s">
        <v>387</v>
      </c>
      <c r="F66" s="68" t="s">
        <v>603</v>
      </c>
      <c r="G66" s="69">
        <v>42422</v>
      </c>
      <c r="H66" s="68" t="s">
        <v>545</v>
      </c>
      <c r="I66" s="70" t="s">
        <v>366</v>
      </c>
      <c r="J66" s="71">
        <v>-1299013</v>
      </c>
      <c r="K66" s="70" t="s">
        <v>358</v>
      </c>
      <c r="L66" s="72">
        <v>-1299013</v>
      </c>
      <c r="M66" s="73">
        <v>-62.302999999999997</v>
      </c>
      <c r="N66" s="74" t="s">
        <v>604</v>
      </c>
      <c r="O66" s="66"/>
      <c r="P66" s="66" t="s">
        <v>605</v>
      </c>
      <c r="Q66" s="66"/>
      <c r="R66" s="66"/>
      <c r="S66" s="66"/>
      <c r="T66" s="75">
        <v>0</v>
      </c>
      <c r="U66" s="66"/>
      <c r="V66" s="66"/>
      <c r="W66" s="66" t="s">
        <v>545</v>
      </c>
      <c r="X66" s="66"/>
      <c r="Y66" s="66"/>
      <c r="Z66" s="66" t="s">
        <v>359</v>
      </c>
    </row>
    <row r="67" spans="1:26" s="81" customFormat="1" ht="23.25" x14ac:dyDescent="0.2">
      <c r="A67" s="66" t="s">
        <v>360</v>
      </c>
      <c r="B67" s="66" t="s">
        <v>369</v>
      </c>
      <c r="C67" s="66" t="s">
        <v>373</v>
      </c>
      <c r="D67" s="67">
        <v>3646</v>
      </c>
      <c r="E67" s="66" t="s">
        <v>387</v>
      </c>
      <c r="F67" s="68" t="s">
        <v>608</v>
      </c>
      <c r="G67" s="69">
        <v>42426</v>
      </c>
      <c r="H67" s="68" t="s">
        <v>545</v>
      </c>
      <c r="I67" s="70" t="s">
        <v>366</v>
      </c>
      <c r="J67" s="71">
        <v>-2555000</v>
      </c>
      <c r="K67" s="70" t="s">
        <v>358</v>
      </c>
      <c r="L67" s="72">
        <v>-2555000</v>
      </c>
      <c r="M67" s="73">
        <v>-122.542</v>
      </c>
      <c r="N67" s="74" t="s">
        <v>609</v>
      </c>
      <c r="O67" s="66"/>
      <c r="P67" s="66" t="s">
        <v>610</v>
      </c>
      <c r="Q67" s="66"/>
      <c r="R67" s="66"/>
      <c r="S67" s="66"/>
      <c r="T67" s="75">
        <v>0</v>
      </c>
      <c r="U67" s="66"/>
      <c r="V67" s="66"/>
      <c r="W67" s="66" t="s">
        <v>545</v>
      </c>
      <c r="X67" s="66"/>
      <c r="Y67" s="66"/>
      <c r="Z67" s="66" t="s">
        <v>359</v>
      </c>
    </row>
    <row r="68" spans="1:26" s="81" customFormat="1" ht="23.25" x14ac:dyDescent="0.2">
      <c r="A68" s="66" t="s">
        <v>360</v>
      </c>
      <c r="B68" s="66" t="s">
        <v>369</v>
      </c>
      <c r="C68" s="66" t="s">
        <v>373</v>
      </c>
      <c r="D68" s="67">
        <v>3646</v>
      </c>
      <c r="E68" s="66" t="s">
        <v>387</v>
      </c>
      <c r="F68" s="68" t="s">
        <v>549</v>
      </c>
      <c r="G68" s="69">
        <v>42426</v>
      </c>
      <c r="H68" s="68" t="s">
        <v>545</v>
      </c>
      <c r="I68" s="70" t="s">
        <v>366</v>
      </c>
      <c r="J68" s="71">
        <v>-5501405</v>
      </c>
      <c r="K68" s="70" t="s">
        <v>358</v>
      </c>
      <c r="L68" s="72">
        <v>-5501405</v>
      </c>
      <c r="M68" s="73">
        <v>-263.85599999999999</v>
      </c>
      <c r="N68" s="74" t="s">
        <v>611</v>
      </c>
      <c r="O68" s="66"/>
      <c r="P68" s="66" t="s">
        <v>612</v>
      </c>
      <c r="Q68" s="66"/>
      <c r="R68" s="66"/>
      <c r="S68" s="66"/>
      <c r="T68" s="75">
        <v>0</v>
      </c>
      <c r="U68" s="66"/>
      <c r="V68" s="66"/>
      <c r="W68" s="66" t="s">
        <v>545</v>
      </c>
      <c r="X68" s="66"/>
      <c r="Y68" s="66"/>
      <c r="Z68" s="66" t="s">
        <v>359</v>
      </c>
    </row>
    <row r="69" spans="1:26" s="81" customFormat="1" ht="23.25" x14ac:dyDescent="0.2">
      <c r="A69" s="66" t="s">
        <v>360</v>
      </c>
      <c r="B69" s="66" t="s">
        <v>369</v>
      </c>
      <c r="C69" s="66" t="s">
        <v>375</v>
      </c>
      <c r="D69" s="67">
        <v>3652</v>
      </c>
      <c r="E69" s="66" t="s">
        <v>613</v>
      </c>
      <c r="F69" s="68" t="s">
        <v>529</v>
      </c>
      <c r="G69" s="69">
        <v>42422</v>
      </c>
      <c r="H69" s="68" t="s">
        <v>400</v>
      </c>
      <c r="I69" s="70" t="s">
        <v>366</v>
      </c>
      <c r="J69" s="71">
        <v>-9158669</v>
      </c>
      <c r="K69" s="70" t="s">
        <v>358</v>
      </c>
      <c r="L69" s="72">
        <v>-9158669</v>
      </c>
      <c r="M69" s="73">
        <v>-439.26499999999999</v>
      </c>
      <c r="N69" s="74" t="s">
        <v>614</v>
      </c>
      <c r="O69" s="66"/>
      <c r="P69" s="66" t="s">
        <v>429</v>
      </c>
      <c r="Q69" s="66"/>
      <c r="R69" s="66"/>
      <c r="S69" s="66"/>
      <c r="T69" s="75">
        <v>0</v>
      </c>
      <c r="U69" s="66"/>
      <c r="V69" s="66"/>
      <c r="W69" s="66" t="s">
        <v>403</v>
      </c>
      <c r="X69" s="66"/>
      <c r="Y69" s="66"/>
      <c r="Z69" s="66" t="s">
        <v>368</v>
      </c>
    </row>
    <row r="70" spans="1:26" s="81" customFormat="1" ht="23.25" x14ac:dyDescent="0.2">
      <c r="A70" s="66" t="s">
        <v>360</v>
      </c>
      <c r="B70" s="66" t="s">
        <v>369</v>
      </c>
      <c r="C70" s="66" t="s">
        <v>538</v>
      </c>
      <c r="D70" s="67">
        <v>3656</v>
      </c>
      <c r="E70" s="66" t="s">
        <v>615</v>
      </c>
      <c r="F70" s="68" t="s">
        <v>438</v>
      </c>
      <c r="G70" s="69">
        <v>42403</v>
      </c>
      <c r="H70" s="68" t="s">
        <v>449</v>
      </c>
      <c r="I70" s="70" t="s">
        <v>366</v>
      </c>
      <c r="J70" s="71">
        <v>-59714800</v>
      </c>
      <c r="K70" s="70" t="s">
        <v>358</v>
      </c>
      <c r="L70" s="72">
        <v>-59714800</v>
      </c>
      <c r="M70" s="73">
        <v>-2864.0189999999998</v>
      </c>
      <c r="N70" s="74" t="s">
        <v>616</v>
      </c>
      <c r="O70" s="66"/>
      <c r="P70" s="66" t="s">
        <v>617</v>
      </c>
      <c r="Q70" s="66"/>
      <c r="R70" s="66"/>
      <c r="S70" s="66"/>
      <c r="T70" s="75">
        <v>0</v>
      </c>
      <c r="U70" s="66"/>
      <c r="V70" s="66"/>
      <c r="W70" s="66" t="s">
        <v>403</v>
      </c>
      <c r="X70" s="66"/>
      <c r="Y70" s="66"/>
      <c r="Z70" s="66" t="s">
        <v>368</v>
      </c>
    </row>
    <row r="71" spans="1:26" s="81" customFormat="1" ht="23.25" x14ac:dyDescent="0.2">
      <c r="A71" s="66" t="s">
        <v>360</v>
      </c>
      <c r="B71" s="66" t="s">
        <v>371</v>
      </c>
      <c r="C71" s="66" t="s">
        <v>375</v>
      </c>
      <c r="D71" s="67">
        <v>3688</v>
      </c>
      <c r="E71" s="66" t="s">
        <v>618</v>
      </c>
      <c r="F71" s="68" t="s">
        <v>399</v>
      </c>
      <c r="G71" s="69">
        <v>42430</v>
      </c>
      <c r="H71" s="68" t="s">
        <v>400</v>
      </c>
      <c r="I71" s="70" t="s">
        <v>366</v>
      </c>
      <c r="J71" s="71">
        <v>-1908139</v>
      </c>
      <c r="K71" s="70" t="s">
        <v>358</v>
      </c>
      <c r="L71" s="72">
        <v>-1908139</v>
      </c>
      <c r="M71" s="73">
        <v>-91.516999999999996</v>
      </c>
      <c r="N71" s="74" t="s">
        <v>619</v>
      </c>
      <c r="O71" s="66"/>
      <c r="P71" s="66" t="s">
        <v>402</v>
      </c>
      <c r="Q71" s="66"/>
      <c r="R71" s="66"/>
      <c r="S71" s="66"/>
      <c r="T71" s="75">
        <v>0</v>
      </c>
      <c r="U71" s="66"/>
      <c r="V71" s="66"/>
      <c r="W71" s="66" t="s">
        <v>403</v>
      </c>
      <c r="X71" s="66"/>
      <c r="Y71" s="66"/>
      <c r="Z71" s="66" t="s">
        <v>368</v>
      </c>
    </row>
    <row r="72" spans="1:26" s="81" customFormat="1" ht="23.25" x14ac:dyDescent="0.2">
      <c r="A72" s="66" t="s">
        <v>360</v>
      </c>
      <c r="B72" s="66" t="s">
        <v>371</v>
      </c>
      <c r="C72" s="66" t="s">
        <v>375</v>
      </c>
      <c r="D72" s="67">
        <v>3690</v>
      </c>
      <c r="E72" s="66" t="s">
        <v>620</v>
      </c>
      <c r="F72" s="68" t="s">
        <v>621</v>
      </c>
      <c r="G72" s="69">
        <v>42443</v>
      </c>
      <c r="H72" s="68" t="s">
        <v>400</v>
      </c>
      <c r="I72" s="70" t="s">
        <v>366</v>
      </c>
      <c r="J72" s="71">
        <v>-1000000</v>
      </c>
      <c r="K72" s="70" t="s">
        <v>358</v>
      </c>
      <c r="L72" s="72">
        <v>-1000000</v>
      </c>
      <c r="M72" s="73">
        <v>-47.962000000000003</v>
      </c>
      <c r="N72" s="74" t="s">
        <v>622</v>
      </c>
      <c r="O72" s="66"/>
      <c r="P72" s="66" t="s">
        <v>623</v>
      </c>
      <c r="Q72" s="66"/>
      <c r="R72" s="66"/>
      <c r="S72" s="66"/>
      <c r="T72" s="75">
        <v>0</v>
      </c>
      <c r="U72" s="66"/>
      <c r="V72" s="66"/>
      <c r="W72" s="66" t="s">
        <v>403</v>
      </c>
      <c r="X72" s="66"/>
      <c r="Y72" s="66"/>
      <c r="Z72" s="66" t="s">
        <v>368</v>
      </c>
    </row>
    <row r="73" spans="1:26" s="81" customFormat="1" ht="23.25" x14ac:dyDescent="0.2">
      <c r="A73" s="66" t="s">
        <v>360</v>
      </c>
      <c r="B73" s="66" t="s">
        <v>371</v>
      </c>
      <c r="C73" s="66" t="s">
        <v>375</v>
      </c>
      <c r="D73" s="67">
        <v>3691</v>
      </c>
      <c r="E73" s="66" t="s">
        <v>624</v>
      </c>
      <c r="F73" s="68" t="s">
        <v>625</v>
      </c>
      <c r="G73" s="69">
        <v>42443</v>
      </c>
      <c r="H73" s="68" t="s">
        <v>400</v>
      </c>
      <c r="I73" s="70" t="s">
        <v>366</v>
      </c>
      <c r="J73" s="71">
        <v>-7920000</v>
      </c>
      <c r="K73" s="70" t="s">
        <v>358</v>
      </c>
      <c r="L73" s="72">
        <v>-7920000</v>
      </c>
      <c r="M73" s="73">
        <v>-379.85599999999999</v>
      </c>
      <c r="N73" s="74" t="s">
        <v>626</v>
      </c>
      <c r="O73" s="66"/>
      <c r="P73" s="66" t="s">
        <v>627</v>
      </c>
      <c r="Q73" s="66"/>
      <c r="R73" s="66"/>
      <c r="S73" s="66"/>
      <c r="T73" s="75">
        <v>0</v>
      </c>
      <c r="U73" s="66"/>
      <c r="V73" s="66"/>
      <c r="W73" s="66" t="s">
        <v>403</v>
      </c>
      <c r="X73" s="66"/>
      <c r="Y73" s="66"/>
      <c r="Z73" s="66" t="s">
        <v>368</v>
      </c>
    </row>
    <row r="74" spans="1:26" s="81" customFormat="1" ht="23.25" x14ac:dyDescent="0.2">
      <c r="A74" s="66" t="s">
        <v>360</v>
      </c>
      <c r="B74" s="66" t="s">
        <v>371</v>
      </c>
      <c r="C74" s="66" t="s">
        <v>375</v>
      </c>
      <c r="D74" s="67">
        <v>3692</v>
      </c>
      <c r="E74" s="66" t="s">
        <v>628</v>
      </c>
      <c r="F74" s="68" t="s">
        <v>421</v>
      </c>
      <c r="G74" s="69">
        <v>42443</v>
      </c>
      <c r="H74" s="68" t="s">
        <v>400</v>
      </c>
      <c r="I74" s="70" t="s">
        <v>366</v>
      </c>
      <c r="J74" s="71">
        <v>-5250000</v>
      </c>
      <c r="K74" s="70" t="s">
        <v>358</v>
      </c>
      <c r="L74" s="72">
        <v>-5250000</v>
      </c>
      <c r="M74" s="73">
        <v>-251.79900000000001</v>
      </c>
      <c r="N74" s="74" t="s">
        <v>629</v>
      </c>
      <c r="O74" s="66"/>
      <c r="P74" s="66" t="s">
        <v>534</v>
      </c>
      <c r="Q74" s="66"/>
      <c r="R74" s="66"/>
      <c r="S74" s="66"/>
      <c r="T74" s="75">
        <v>0</v>
      </c>
      <c r="U74" s="66"/>
      <c r="V74" s="66"/>
      <c r="W74" s="66" t="s">
        <v>403</v>
      </c>
      <c r="X74" s="66"/>
      <c r="Y74" s="66"/>
      <c r="Z74" s="66" t="s">
        <v>368</v>
      </c>
    </row>
    <row r="75" spans="1:26" s="81" customFormat="1" ht="23.25" x14ac:dyDescent="0.2">
      <c r="A75" s="66" t="s">
        <v>360</v>
      </c>
      <c r="B75" s="66" t="s">
        <v>371</v>
      </c>
      <c r="C75" s="66" t="s">
        <v>375</v>
      </c>
      <c r="D75" s="67">
        <v>3693</v>
      </c>
      <c r="E75" s="66" t="s">
        <v>630</v>
      </c>
      <c r="F75" s="68" t="s">
        <v>529</v>
      </c>
      <c r="G75" s="69">
        <v>42443</v>
      </c>
      <c r="H75" s="68" t="s">
        <v>400</v>
      </c>
      <c r="I75" s="70" t="s">
        <v>366</v>
      </c>
      <c r="J75" s="71">
        <v>-9158670</v>
      </c>
      <c r="K75" s="70" t="s">
        <v>358</v>
      </c>
      <c r="L75" s="72">
        <v>-9158670</v>
      </c>
      <c r="M75" s="73">
        <v>-439.26499999999999</v>
      </c>
      <c r="N75" s="74" t="s">
        <v>631</v>
      </c>
      <c r="O75" s="66"/>
      <c r="P75" s="66" t="s">
        <v>529</v>
      </c>
      <c r="Q75" s="66"/>
      <c r="R75" s="66"/>
      <c r="S75" s="66"/>
      <c r="T75" s="75">
        <v>0</v>
      </c>
      <c r="U75" s="66"/>
      <c r="V75" s="66"/>
      <c r="W75" s="66" t="s">
        <v>403</v>
      </c>
      <c r="X75" s="66"/>
      <c r="Y75" s="66"/>
      <c r="Z75" s="66" t="s">
        <v>368</v>
      </c>
    </row>
    <row r="76" spans="1:26" s="81" customFormat="1" ht="23.25" x14ac:dyDescent="0.2">
      <c r="A76" s="66" t="s">
        <v>360</v>
      </c>
      <c r="B76" s="66" t="s">
        <v>371</v>
      </c>
      <c r="C76" s="66" t="s">
        <v>375</v>
      </c>
      <c r="D76" s="67">
        <v>3694</v>
      </c>
      <c r="E76" s="66" t="s">
        <v>632</v>
      </c>
      <c r="F76" s="68" t="s">
        <v>427</v>
      </c>
      <c r="G76" s="69">
        <v>42443</v>
      </c>
      <c r="H76" s="68" t="s">
        <v>400</v>
      </c>
      <c r="I76" s="70" t="s">
        <v>366</v>
      </c>
      <c r="J76" s="71">
        <v>-351230</v>
      </c>
      <c r="K76" s="70" t="s">
        <v>358</v>
      </c>
      <c r="L76" s="72">
        <v>-351230</v>
      </c>
      <c r="M76" s="73">
        <v>-16.846</v>
      </c>
      <c r="N76" s="74" t="s">
        <v>633</v>
      </c>
      <c r="O76" s="66"/>
      <c r="P76" s="66" t="s">
        <v>429</v>
      </c>
      <c r="Q76" s="66"/>
      <c r="R76" s="66"/>
      <c r="S76" s="66"/>
      <c r="T76" s="75">
        <v>0</v>
      </c>
      <c r="U76" s="66"/>
      <c r="V76" s="66"/>
      <c r="W76" s="66" t="s">
        <v>403</v>
      </c>
      <c r="X76" s="66"/>
      <c r="Y76" s="66"/>
      <c r="Z76" s="66" t="s">
        <v>368</v>
      </c>
    </row>
    <row r="77" spans="1:26" s="81" customFormat="1" ht="23.25" x14ac:dyDescent="0.2">
      <c r="A77" s="66" t="s">
        <v>360</v>
      </c>
      <c r="B77" s="66" t="s">
        <v>371</v>
      </c>
      <c r="C77" s="66" t="s">
        <v>375</v>
      </c>
      <c r="D77" s="67">
        <v>3695</v>
      </c>
      <c r="E77" s="66" t="s">
        <v>634</v>
      </c>
      <c r="F77" s="68" t="s">
        <v>635</v>
      </c>
      <c r="G77" s="69">
        <v>42443</v>
      </c>
      <c r="H77" s="68" t="s">
        <v>400</v>
      </c>
      <c r="I77" s="70" t="s">
        <v>366</v>
      </c>
      <c r="J77" s="71">
        <v>-9100000</v>
      </c>
      <c r="K77" s="70" t="s">
        <v>358</v>
      </c>
      <c r="L77" s="72">
        <v>-9100000</v>
      </c>
      <c r="M77" s="73">
        <v>-436.45100000000002</v>
      </c>
      <c r="N77" s="74" t="s">
        <v>636</v>
      </c>
      <c r="O77" s="66"/>
      <c r="P77" s="66" t="s">
        <v>637</v>
      </c>
      <c r="Q77" s="66"/>
      <c r="R77" s="66"/>
      <c r="S77" s="66"/>
      <c r="T77" s="75">
        <v>0</v>
      </c>
      <c r="U77" s="66"/>
      <c r="V77" s="66"/>
      <c r="W77" s="66" t="s">
        <v>403</v>
      </c>
      <c r="X77" s="66"/>
      <c r="Y77" s="66"/>
      <c r="Z77" s="66" t="s">
        <v>368</v>
      </c>
    </row>
    <row r="78" spans="1:26" s="81" customFormat="1" ht="23.25" x14ac:dyDescent="0.2">
      <c r="A78" s="66" t="s">
        <v>360</v>
      </c>
      <c r="B78" s="66" t="s">
        <v>371</v>
      </c>
      <c r="C78" s="66" t="s">
        <v>375</v>
      </c>
      <c r="D78" s="67">
        <v>3698</v>
      </c>
      <c r="E78" s="66" t="s">
        <v>638</v>
      </c>
      <c r="F78" s="68" t="s">
        <v>639</v>
      </c>
      <c r="G78" s="69">
        <v>42454</v>
      </c>
      <c r="H78" s="68" t="s">
        <v>400</v>
      </c>
      <c r="I78" s="70" t="s">
        <v>366</v>
      </c>
      <c r="J78" s="71">
        <v>-1978900</v>
      </c>
      <c r="K78" s="70" t="s">
        <v>358</v>
      </c>
      <c r="L78" s="72">
        <v>-1978900</v>
      </c>
      <c r="M78" s="73">
        <v>-94.911000000000001</v>
      </c>
      <c r="N78" s="74" t="s">
        <v>640</v>
      </c>
      <c r="O78" s="66"/>
      <c r="P78" s="66" t="s">
        <v>641</v>
      </c>
      <c r="Q78" s="66"/>
      <c r="R78" s="66"/>
      <c r="S78" s="66"/>
      <c r="T78" s="75">
        <v>0</v>
      </c>
      <c r="U78" s="66"/>
      <c r="V78" s="66"/>
      <c r="W78" s="66" t="s">
        <v>403</v>
      </c>
      <c r="X78" s="66"/>
      <c r="Y78" s="66"/>
      <c r="Z78" s="66" t="s">
        <v>368</v>
      </c>
    </row>
    <row r="79" spans="1:26" s="81" customFormat="1" ht="23.25" x14ac:dyDescent="0.2">
      <c r="A79" s="66" t="s">
        <v>360</v>
      </c>
      <c r="B79" s="66" t="s">
        <v>371</v>
      </c>
      <c r="C79" s="66" t="s">
        <v>375</v>
      </c>
      <c r="D79" s="67">
        <v>3699</v>
      </c>
      <c r="E79" s="66" t="s">
        <v>642</v>
      </c>
      <c r="F79" s="68" t="s">
        <v>643</v>
      </c>
      <c r="G79" s="69">
        <v>42454</v>
      </c>
      <c r="H79" s="68" t="s">
        <v>400</v>
      </c>
      <c r="I79" s="70" t="s">
        <v>366</v>
      </c>
      <c r="J79" s="71">
        <v>-15856500</v>
      </c>
      <c r="K79" s="70" t="s">
        <v>358</v>
      </c>
      <c r="L79" s="72">
        <v>-15856500</v>
      </c>
      <c r="M79" s="73">
        <v>-760.50400000000002</v>
      </c>
      <c r="N79" s="74" t="s">
        <v>644</v>
      </c>
      <c r="O79" s="66"/>
      <c r="P79" s="66" t="s">
        <v>645</v>
      </c>
      <c r="Q79" s="66"/>
      <c r="R79" s="66"/>
      <c r="S79" s="66"/>
      <c r="T79" s="75">
        <v>0</v>
      </c>
      <c r="U79" s="66"/>
      <c r="V79" s="66"/>
      <c r="W79" s="66" t="s">
        <v>403</v>
      </c>
      <c r="X79" s="66"/>
      <c r="Y79" s="66"/>
      <c r="Z79" s="66" t="s">
        <v>368</v>
      </c>
    </row>
    <row r="80" spans="1:26" s="81" customFormat="1" ht="23.25" x14ac:dyDescent="0.2">
      <c r="A80" s="66" t="s">
        <v>360</v>
      </c>
      <c r="B80" s="66" t="s">
        <v>371</v>
      </c>
      <c r="C80" s="66" t="s">
        <v>375</v>
      </c>
      <c r="D80" s="67">
        <v>3700</v>
      </c>
      <c r="E80" s="66" t="s">
        <v>646</v>
      </c>
      <c r="F80" s="68" t="s">
        <v>635</v>
      </c>
      <c r="G80" s="69">
        <v>42454</v>
      </c>
      <c r="H80" s="68" t="s">
        <v>400</v>
      </c>
      <c r="I80" s="70" t="s">
        <v>366</v>
      </c>
      <c r="J80" s="71">
        <v>-1300000</v>
      </c>
      <c r="K80" s="70" t="s">
        <v>358</v>
      </c>
      <c r="L80" s="72">
        <v>-1300000</v>
      </c>
      <c r="M80" s="73">
        <v>-62.35</v>
      </c>
      <c r="N80" s="74" t="s">
        <v>647</v>
      </c>
      <c r="O80" s="66"/>
      <c r="P80" s="66" t="s">
        <v>436</v>
      </c>
      <c r="Q80" s="66"/>
      <c r="R80" s="66"/>
      <c r="S80" s="66"/>
      <c r="T80" s="75">
        <v>0</v>
      </c>
      <c r="U80" s="66"/>
      <c r="V80" s="66"/>
      <c r="W80" s="66" t="s">
        <v>403</v>
      </c>
      <c r="X80" s="66"/>
      <c r="Y80" s="66"/>
      <c r="Z80" s="66" t="s">
        <v>368</v>
      </c>
    </row>
    <row r="81" spans="1:28" s="81" customFormat="1" ht="23.25" x14ac:dyDescent="0.2">
      <c r="A81" s="66" t="s">
        <v>360</v>
      </c>
      <c r="B81" s="66" t="s">
        <v>371</v>
      </c>
      <c r="C81" s="66" t="s">
        <v>375</v>
      </c>
      <c r="D81" s="67">
        <v>3701</v>
      </c>
      <c r="E81" s="66" t="s">
        <v>648</v>
      </c>
      <c r="F81" s="68" t="s">
        <v>576</v>
      </c>
      <c r="G81" s="69">
        <v>42454</v>
      </c>
      <c r="H81" s="68" t="s">
        <v>400</v>
      </c>
      <c r="I81" s="70" t="s">
        <v>366</v>
      </c>
      <c r="J81" s="71">
        <v>-6100000</v>
      </c>
      <c r="K81" s="70" t="s">
        <v>358</v>
      </c>
      <c r="L81" s="72">
        <v>-6100000</v>
      </c>
      <c r="M81" s="73">
        <v>-292.56599999999997</v>
      </c>
      <c r="N81" s="74" t="s">
        <v>649</v>
      </c>
      <c r="O81" s="66"/>
      <c r="P81" s="66" t="s">
        <v>650</v>
      </c>
      <c r="Q81" s="66"/>
      <c r="R81" s="66"/>
      <c r="S81" s="66"/>
      <c r="T81" s="75">
        <v>0</v>
      </c>
      <c r="U81" s="66"/>
      <c r="V81" s="66"/>
      <c r="W81" s="66" t="s">
        <v>403</v>
      </c>
      <c r="X81" s="66"/>
      <c r="Y81" s="66"/>
      <c r="Z81" s="66" t="s">
        <v>368</v>
      </c>
    </row>
    <row r="82" spans="1:28" s="81" customFormat="1" ht="23.25" x14ac:dyDescent="0.2">
      <c r="A82" s="66" t="s">
        <v>360</v>
      </c>
      <c r="B82" s="66" t="s">
        <v>371</v>
      </c>
      <c r="C82" s="66" t="s">
        <v>375</v>
      </c>
      <c r="D82" s="67">
        <v>3702</v>
      </c>
      <c r="E82" s="66" t="s">
        <v>651</v>
      </c>
      <c r="F82" s="68" t="s">
        <v>471</v>
      </c>
      <c r="G82" s="69">
        <v>42454</v>
      </c>
      <c r="H82" s="68" t="s">
        <v>400</v>
      </c>
      <c r="I82" s="70" t="s">
        <v>366</v>
      </c>
      <c r="J82" s="71">
        <v>-4310000</v>
      </c>
      <c r="K82" s="70" t="s">
        <v>358</v>
      </c>
      <c r="L82" s="72">
        <v>-4310000</v>
      </c>
      <c r="M82" s="73">
        <v>-206.715</v>
      </c>
      <c r="N82" s="74" t="s">
        <v>652</v>
      </c>
      <c r="O82" s="66"/>
      <c r="P82" s="66" t="s">
        <v>486</v>
      </c>
      <c r="Q82" s="66"/>
      <c r="R82" s="66"/>
      <c r="S82" s="66"/>
      <c r="T82" s="75">
        <v>0</v>
      </c>
      <c r="U82" s="66"/>
      <c r="V82" s="66"/>
      <c r="W82" s="66" t="s">
        <v>403</v>
      </c>
      <c r="X82" s="66"/>
      <c r="Y82" s="66"/>
      <c r="Z82" s="66" t="s">
        <v>368</v>
      </c>
    </row>
    <row r="83" spans="1:28" s="81" customFormat="1" ht="23.25" x14ac:dyDescent="0.2">
      <c r="A83" s="66" t="s">
        <v>360</v>
      </c>
      <c r="B83" s="66" t="s">
        <v>371</v>
      </c>
      <c r="C83" s="66" t="s">
        <v>375</v>
      </c>
      <c r="D83" s="67">
        <v>3703</v>
      </c>
      <c r="E83" s="66" t="s">
        <v>653</v>
      </c>
      <c r="F83" s="68" t="s">
        <v>438</v>
      </c>
      <c r="G83" s="69">
        <v>42454</v>
      </c>
      <c r="H83" s="68" t="s">
        <v>400</v>
      </c>
      <c r="I83" s="70" t="s">
        <v>366</v>
      </c>
      <c r="J83" s="71">
        <v>-21169500</v>
      </c>
      <c r="K83" s="70" t="s">
        <v>358</v>
      </c>
      <c r="L83" s="72">
        <v>-21169500</v>
      </c>
      <c r="M83" s="73">
        <v>-1015.324</v>
      </c>
      <c r="N83" s="74" t="s">
        <v>654</v>
      </c>
      <c r="O83" s="66"/>
      <c r="P83" s="66" t="s">
        <v>440</v>
      </c>
      <c r="Q83" s="66"/>
      <c r="R83" s="66"/>
      <c r="S83" s="66"/>
      <c r="T83" s="75">
        <v>0</v>
      </c>
      <c r="U83" s="66"/>
      <c r="V83" s="66"/>
      <c r="W83" s="66" t="s">
        <v>403</v>
      </c>
      <c r="X83" s="66"/>
      <c r="Y83" s="66"/>
      <c r="Z83" s="66" t="s">
        <v>368</v>
      </c>
    </row>
    <row r="84" spans="1:28" s="81" customFormat="1" ht="23.25" x14ac:dyDescent="0.2">
      <c r="A84" s="66" t="s">
        <v>360</v>
      </c>
      <c r="B84" s="66" t="s">
        <v>371</v>
      </c>
      <c r="C84" s="66" t="s">
        <v>375</v>
      </c>
      <c r="D84" s="67">
        <v>3704</v>
      </c>
      <c r="E84" s="66" t="s">
        <v>655</v>
      </c>
      <c r="F84" s="68" t="s">
        <v>471</v>
      </c>
      <c r="G84" s="69">
        <v>42454</v>
      </c>
      <c r="H84" s="68" t="s">
        <v>400</v>
      </c>
      <c r="I84" s="70" t="s">
        <v>366</v>
      </c>
      <c r="J84" s="71">
        <v>-7556910</v>
      </c>
      <c r="K84" s="70" t="s">
        <v>358</v>
      </c>
      <c r="L84" s="72">
        <v>-7556910</v>
      </c>
      <c r="M84" s="73">
        <v>-362.44200000000001</v>
      </c>
      <c r="N84" s="74" t="s">
        <v>656</v>
      </c>
      <c r="O84" s="66"/>
      <c r="P84" s="66" t="s">
        <v>486</v>
      </c>
      <c r="Q84" s="66"/>
      <c r="R84" s="66"/>
      <c r="S84" s="66"/>
      <c r="T84" s="75">
        <v>0</v>
      </c>
      <c r="U84" s="66"/>
      <c r="V84" s="66"/>
      <c r="W84" s="66" t="s">
        <v>403</v>
      </c>
      <c r="X84" s="66"/>
      <c r="Y84" s="66"/>
      <c r="Z84" s="66" t="s">
        <v>368</v>
      </c>
    </row>
    <row r="85" spans="1:28" s="81" customFormat="1" ht="23.25" x14ac:dyDescent="0.2">
      <c r="A85" s="66" t="s">
        <v>360</v>
      </c>
      <c r="B85" s="66" t="s">
        <v>371</v>
      </c>
      <c r="C85" s="66" t="s">
        <v>375</v>
      </c>
      <c r="D85" s="67">
        <v>3705</v>
      </c>
      <c r="E85" s="66" t="s">
        <v>657</v>
      </c>
      <c r="F85" s="68" t="s">
        <v>467</v>
      </c>
      <c r="G85" s="69">
        <v>42454</v>
      </c>
      <c r="H85" s="68" t="s">
        <v>400</v>
      </c>
      <c r="I85" s="70" t="s">
        <v>366</v>
      </c>
      <c r="J85" s="71">
        <v>-5165000</v>
      </c>
      <c r="K85" s="70" t="s">
        <v>358</v>
      </c>
      <c r="L85" s="72">
        <v>-5165000</v>
      </c>
      <c r="M85" s="73">
        <v>-247.72200000000001</v>
      </c>
      <c r="N85" s="74" t="s">
        <v>658</v>
      </c>
      <c r="O85" s="66"/>
      <c r="P85" s="66" t="s">
        <v>469</v>
      </c>
      <c r="Q85" s="66"/>
      <c r="R85" s="66"/>
      <c r="S85" s="66"/>
      <c r="T85" s="75">
        <v>0</v>
      </c>
      <c r="U85" s="66"/>
      <c r="V85" s="66"/>
      <c r="W85" s="66" t="s">
        <v>403</v>
      </c>
      <c r="X85" s="66"/>
      <c r="Y85" s="66"/>
      <c r="Z85" s="66" t="s">
        <v>368</v>
      </c>
    </row>
    <row r="86" spans="1:28" s="81" customFormat="1" ht="23.25" x14ac:dyDescent="0.2">
      <c r="A86" s="66" t="s">
        <v>360</v>
      </c>
      <c r="B86" s="66" t="s">
        <v>371</v>
      </c>
      <c r="C86" s="66" t="s">
        <v>375</v>
      </c>
      <c r="D86" s="67">
        <v>3706</v>
      </c>
      <c r="E86" s="66" t="s">
        <v>659</v>
      </c>
      <c r="F86" s="68" t="s">
        <v>643</v>
      </c>
      <c r="G86" s="69">
        <v>42454</v>
      </c>
      <c r="H86" s="68" t="s">
        <v>400</v>
      </c>
      <c r="I86" s="70" t="s">
        <v>366</v>
      </c>
      <c r="J86" s="71">
        <v>-10000000</v>
      </c>
      <c r="K86" s="70" t="s">
        <v>358</v>
      </c>
      <c r="L86" s="72">
        <v>-10000000</v>
      </c>
      <c r="M86" s="73">
        <v>-479.61599999999999</v>
      </c>
      <c r="N86" s="74" t="s">
        <v>660</v>
      </c>
      <c r="O86" s="66"/>
      <c r="P86" s="66" t="s">
        <v>411</v>
      </c>
      <c r="Q86" s="66"/>
      <c r="R86" s="66"/>
      <c r="S86" s="66"/>
      <c r="T86" s="75">
        <v>0</v>
      </c>
      <c r="U86" s="66"/>
      <c r="V86" s="66"/>
      <c r="W86" s="66" t="s">
        <v>403</v>
      </c>
      <c r="X86" s="66"/>
      <c r="Y86" s="66"/>
      <c r="Z86" s="66" t="s">
        <v>368</v>
      </c>
    </row>
    <row r="87" spans="1:28" s="81" customFormat="1" ht="23.25" x14ac:dyDescent="0.2">
      <c r="A87" s="66" t="s">
        <v>360</v>
      </c>
      <c r="B87" s="66" t="s">
        <v>371</v>
      </c>
      <c r="C87" s="66" t="s">
        <v>375</v>
      </c>
      <c r="D87" s="67">
        <v>3707</v>
      </c>
      <c r="E87" s="66" t="s">
        <v>661</v>
      </c>
      <c r="F87" s="68" t="s">
        <v>576</v>
      </c>
      <c r="G87" s="69">
        <v>42454</v>
      </c>
      <c r="H87" s="68" t="s">
        <v>400</v>
      </c>
      <c r="I87" s="70" t="s">
        <v>366</v>
      </c>
      <c r="J87" s="71">
        <v>-90159028</v>
      </c>
      <c r="K87" s="70" t="s">
        <v>358</v>
      </c>
      <c r="L87" s="72">
        <v>-90159028</v>
      </c>
      <c r="M87" s="73">
        <v>-4324.174</v>
      </c>
      <c r="N87" s="74" t="s">
        <v>662</v>
      </c>
      <c r="O87" s="66"/>
      <c r="P87" s="66" t="s">
        <v>663</v>
      </c>
      <c r="Q87" s="66"/>
      <c r="R87" s="66"/>
      <c r="S87" s="66"/>
      <c r="T87" s="75">
        <v>0</v>
      </c>
      <c r="U87" s="66"/>
      <c r="V87" s="66"/>
      <c r="W87" s="66" t="s">
        <v>403</v>
      </c>
      <c r="X87" s="66"/>
      <c r="Y87" s="66"/>
      <c r="Z87" s="66" t="s">
        <v>368</v>
      </c>
    </row>
    <row r="88" spans="1:28" s="81" customFormat="1" ht="23.25" x14ac:dyDescent="0.2">
      <c r="A88" s="66" t="s">
        <v>360</v>
      </c>
      <c r="B88" s="66" t="s">
        <v>371</v>
      </c>
      <c r="C88" s="66" t="s">
        <v>375</v>
      </c>
      <c r="D88" s="67">
        <v>3708</v>
      </c>
      <c r="E88" s="66" t="s">
        <v>664</v>
      </c>
      <c r="F88" s="68" t="s">
        <v>481</v>
      </c>
      <c r="G88" s="69">
        <v>42454</v>
      </c>
      <c r="H88" s="68" t="s">
        <v>400</v>
      </c>
      <c r="I88" s="70" t="s">
        <v>366</v>
      </c>
      <c r="J88" s="71">
        <v>-80411895</v>
      </c>
      <c r="K88" s="70" t="s">
        <v>358</v>
      </c>
      <c r="L88" s="72">
        <v>-80411895</v>
      </c>
      <c r="M88" s="73">
        <v>-3856.6860000000001</v>
      </c>
      <c r="N88" s="74" t="s">
        <v>665</v>
      </c>
      <c r="O88" s="66"/>
      <c r="P88" s="66" t="s">
        <v>666</v>
      </c>
      <c r="Q88" s="66"/>
      <c r="R88" s="66"/>
      <c r="S88" s="66"/>
      <c r="T88" s="75">
        <v>0</v>
      </c>
      <c r="U88" s="66"/>
      <c r="V88" s="66"/>
      <c r="W88" s="66" t="s">
        <v>403</v>
      </c>
      <c r="X88" s="66"/>
      <c r="Y88" s="66"/>
      <c r="Z88" s="66" t="s">
        <v>368</v>
      </c>
    </row>
    <row r="89" spans="1:28" s="81" customFormat="1" ht="23.25" x14ac:dyDescent="0.2">
      <c r="A89" s="66" t="s">
        <v>360</v>
      </c>
      <c r="B89" s="66" t="s">
        <v>371</v>
      </c>
      <c r="C89" s="66" t="s">
        <v>375</v>
      </c>
      <c r="D89" s="67">
        <v>3709</v>
      </c>
      <c r="E89" s="66" t="s">
        <v>667</v>
      </c>
      <c r="F89" s="68" t="s">
        <v>668</v>
      </c>
      <c r="G89" s="69">
        <v>42454</v>
      </c>
      <c r="H89" s="68" t="s">
        <v>400</v>
      </c>
      <c r="I89" s="70" t="s">
        <v>366</v>
      </c>
      <c r="J89" s="71">
        <v>-250113</v>
      </c>
      <c r="K89" s="70" t="s">
        <v>358</v>
      </c>
      <c r="L89" s="72">
        <v>-250113</v>
      </c>
      <c r="M89" s="73">
        <v>-11.996</v>
      </c>
      <c r="N89" s="74" t="s">
        <v>669</v>
      </c>
      <c r="O89" s="66"/>
      <c r="P89" s="66" t="s">
        <v>670</v>
      </c>
      <c r="Q89" s="66"/>
      <c r="R89" s="66"/>
      <c r="S89" s="66"/>
      <c r="T89" s="75">
        <v>0</v>
      </c>
      <c r="U89" s="66"/>
      <c r="V89" s="66"/>
      <c r="W89" s="66" t="s">
        <v>403</v>
      </c>
      <c r="X89" s="66"/>
      <c r="Y89" s="66"/>
      <c r="Z89" s="66" t="s">
        <v>368</v>
      </c>
    </row>
    <row r="90" spans="1:28" s="81" customFormat="1" ht="23.25" x14ac:dyDescent="0.2">
      <c r="A90" s="66" t="s">
        <v>360</v>
      </c>
      <c r="B90" s="66" t="s">
        <v>371</v>
      </c>
      <c r="C90" s="66" t="s">
        <v>375</v>
      </c>
      <c r="D90" s="67">
        <v>3710</v>
      </c>
      <c r="E90" s="66" t="s">
        <v>671</v>
      </c>
      <c r="F90" s="68" t="s">
        <v>672</v>
      </c>
      <c r="G90" s="69">
        <v>42454</v>
      </c>
      <c r="H90" s="68" t="s">
        <v>400</v>
      </c>
      <c r="I90" s="70" t="s">
        <v>366</v>
      </c>
      <c r="J90" s="71">
        <v>-5358235</v>
      </c>
      <c r="K90" s="70" t="s">
        <v>358</v>
      </c>
      <c r="L90" s="72">
        <v>-5358235</v>
      </c>
      <c r="M90" s="73">
        <v>-256.99</v>
      </c>
      <c r="N90" s="74" t="s">
        <v>673</v>
      </c>
      <c r="O90" s="66"/>
      <c r="P90" s="66" t="s">
        <v>674</v>
      </c>
      <c r="Q90" s="66"/>
      <c r="R90" s="66"/>
      <c r="S90" s="66"/>
      <c r="T90" s="75">
        <v>0</v>
      </c>
      <c r="U90" s="66"/>
      <c r="V90" s="66"/>
      <c r="W90" s="66" t="s">
        <v>403</v>
      </c>
      <c r="X90" s="66"/>
      <c r="Y90" s="66"/>
      <c r="Z90" s="66" t="s">
        <v>368</v>
      </c>
    </row>
    <row r="91" spans="1:28" s="81" customFormat="1" ht="23.25" x14ac:dyDescent="0.2">
      <c r="A91" s="66" t="s">
        <v>360</v>
      </c>
      <c r="B91" s="66" t="s">
        <v>371</v>
      </c>
      <c r="C91" s="66" t="s">
        <v>365</v>
      </c>
      <c r="D91" s="67">
        <v>3712</v>
      </c>
      <c r="E91" s="66" t="s">
        <v>675</v>
      </c>
      <c r="F91" s="68" t="s">
        <v>676</v>
      </c>
      <c r="G91" s="69">
        <v>42438</v>
      </c>
      <c r="H91" s="68" t="s">
        <v>400</v>
      </c>
      <c r="I91" s="70" t="s">
        <v>357</v>
      </c>
      <c r="J91" s="71">
        <v>9158670</v>
      </c>
      <c r="K91" s="70" t="s">
        <v>358</v>
      </c>
      <c r="L91" s="72">
        <v>9158670</v>
      </c>
      <c r="M91" s="73">
        <v>439.26499999999999</v>
      </c>
      <c r="N91" s="74" t="s">
        <v>677</v>
      </c>
      <c r="O91" s="66"/>
      <c r="P91" s="66" t="s">
        <v>678</v>
      </c>
      <c r="Q91" s="66"/>
      <c r="R91" s="66"/>
      <c r="S91" s="66"/>
      <c r="T91" s="75">
        <v>0</v>
      </c>
      <c r="U91" s="66"/>
      <c r="V91" s="66"/>
      <c r="W91" s="66" t="s">
        <v>403</v>
      </c>
      <c r="X91" s="66"/>
      <c r="Y91" s="66"/>
      <c r="Z91" s="66" t="s">
        <v>368</v>
      </c>
    </row>
    <row r="92" spans="1:28" s="81" customFormat="1" ht="23.25" x14ac:dyDescent="0.2">
      <c r="A92" s="66" t="s">
        <v>360</v>
      </c>
      <c r="B92" s="66" t="s">
        <v>371</v>
      </c>
      <c r="C92" s="66" t="s">
        <v>538</v>
      </c>
      <c r="D92" s="67">
        <v>3733</v>
      </c>
      <c r="E92" s="66" t="s">
        <v>679</v>
      </c>
      <c r="F92" s="68" t="s">
        <v>438</v>
      </c>
      <c r="G92" s="69">
        <v>42439</v>
      </c>
      <c r="H92" s="68" t="s">
        <v>449</v>
      </c>
      <c r="I92" s="70" t="s">
        <v>366</v>
      </c>
      <c r="J92" s="71">
        <v>-10020000</v>
      </c>
      <c r="K92" s="70" t="s">
        <v>358</v>
      </c>
      <c r="L92" s="72">
        <v>-10020000</v>
      </c>
      <c r="M92" s="73">
        <v>-480.57600000000002</v>
      </c>
      <c r="N92" s="74" t="s">
        <v>680</v>
      </c>
      <c r="O92" s="66"/>
      <c r="P92" s="66" t="s">
        <v>681</v>
      </c>
      <c r="Q92" s="66"/>
      <c r="R92" s="66"/>
      <c r="S92" s="66"/>
      <c r="T92" s="75">
        <v>0</v>
      </c>
      <c r="U92" s="66"/>
      <c r="V92" s="66"/>
      <c r="W92" s="66" t="s">
        <v>403</v>
      </c>
      <c r="X92" s="66"/>
      <c r="Y92" s="66"/>
      <c r="Z92" s="66" t="s">
        <v>368</v>
      </c>
    </row>
    <row r="93" spans="1:28" s="81" customFormat="1" ht="23.25" x14ac:dyDescent="0.2">
      <c r="A93" s="66" t="s">
        <v>360</v>
      </c>
      <c r="B93" s="66" t="s">
        <v>371</v>
      </c>
      <c r="C93" s="66" t="s">
        <v>538</v>
      </c>
      <c r="D93" s="67">
        <v>3733</v>
      </c>
      <c r="E93" s="66" t="s">
        <v>679</v>
      </c>
      <c r="F93" s="68" t="s">
        <v>399</v>
      </c>
      <c r="G93" s="69">
        <v>42439</v>
      </c>
      <c r="H93" s="68" t="s">
        <v>449</v>
      </c>
      <c r="I93" s="70" t="s">
        <v>366</v>
      </c>
      <c r="J93" s="71">
        <v>-55000</v>
      </c>
      <c r="K93" s="70" t="s">
        <v>358</v>
      </c>
      <c r="L93" s="72">
        <v>-55000</v>
      </c>
      <c r="M93" s="73">
        <v>-2.6379999999999999</v>
      </c>
      <c r="N93" s="74" t="s">
        <v>682</v>
      </c>
      <c r="O93" s="66"/>
      <c r="P93" s="66" t="s">
        <v>402</v>
      </c>
      <c r="Q93" s="66"/>
      <c r="R93" s="66"/>
      <c r="S93" s="66"/>
      <c r="T93" s="75">
        <v>0</v>
      </c>
      <c r="U93" s="66"/>
      <c r="V93" s="66"/>
      <c r="W93" s="66" t="s">
        <v>403</v>
      </c>
      <c r="X93" s="66"/>
      <c r="Y93" s="66"/>
      <c r="Z93" s="66" t="s">
        <v>368</v>
      </c>
    </row>
    <row r="94" spans="1:28" s="81" customFormat="1" ht="23.25" x14ac:dyDescent="0.2">
      <c r="A94" s="66" t="s">
        <v>360</v>
      </c>
      <c r="B94" s="66" t="s">
        <v>371</v>
      </c>
      <c r="C94" s="66" t="s">
        <v>373</v>
      </c>
      <c r="D94" s="67">
        <v>3742</v>
      </c>
      <c r="E94" s="66" t="s">
        <v>393</v>
      </c>
      <c r="F94" s="68" t="s">
        <v>546</v>
      </c>
      <c r="G94" s="69">
        <v>42430</v>
      </c>
      <c r="H94" s="68" t="s">
        <v>545</v>
      </c>
      <c r="I94" s="70" t="s">
        <v>366</v>
      </c>
      <c r="J94" s="71">
        <v>-300000</v>
      </c>
      <c r="K94" s="70" t="s">
        <v>358</v>
      </c>
      <c r="L94" s="72">
        <v>-300000</v>
      </c>
      <c r="M94" s="73">
        <v>-14.388</v>
      </c>
      <c r="N94" s="74" t="s">
        <v>683</v>
      </c>
      <c r="O94" s="66"/>
      <c r="P94" s="66"/>
      <c r="Q94" s="66"/>
      <c r="R94" s="66"/>
      <c r="S94" s="66"/>
      <c r="T94" s="75">
        <v>0</v>
      </c>
      <c r="U94" s="66"/>
      <c r="V94" s="66"/>
      <c r="W94" s="66" t="s">
        <v>545</v>
      </c>
      <c r="X94" s="66"/>
      <c r="Y94" s="66"/>
      <c r="Z94" s="66" t="s">
        <v>359</v>
      </c>
      <c r="AA94" s="78">
        <f>+J94*$AA$4</f>
        <v>0</v>
      </c>
      <c r="AB94" s="78">
        <f>+J94-AA94</f>
        <v>-300000</v>
      </c>
    </row>
    <row r="95" spans="1:28" s="81" customFormat="1" ht="23.25" x14ac:dyDescent="0.2">
      <c r="A95" s="66" t="s">
        <v>360</v>
      </c>
      <c r="B95" s="66" t="s">
        <v>371</v>
      </c>
      <c r="C95" s="66" t="s">
        <v>373</v>
      </c>
      <c r="D95" s="67">
        <v>3742</v>
      </c>
      <c r="E95" s="66" t="s">
        <v>393</v>
      </c>
      <c r="F95" s="68" t="s">
        <v>591</v>
      </c>
      <c r="G95" s="69">
        <v>42436</v>
      </c>
      <c r="H95" s="68" t="s">
        <v>545</v>
      </c>
      <c r="I95" s="70" t="s">
        <v>366</v>
      </c>
      <c r="J95" s="71">
        <v>-100000</v>
      </c>
      <c r="K95" s="70" t="s">
        <v>358</v>
      </c>
      <c r="L95" s="72">
        <v>-100000</v>
      </c>
      <c r="M95" s="73">
        <v>-4.7960000000000003</v>
      </c>
      <c r="N95" s="74" t="s">
        <v>684</v>
      </c>
      <c r="O95" s="66"/>
      <c r="P95" s="66"/>
      <c r="Q95" s="66"/>
      <c r="R95" s="66"/>
      <c r="S95" s="66"/>
      <c r="T95" s="75">
        <v>0</v>
      </c>
      <c r="U95" s="66"/>
      <c r="V95" s="66"/>
      <c r="W95" s="66" t="s">
        <v>545</v>
      </c>
      <c r="X95" s="66"/>
      <c r="Y95" s="66"/>
      <c r="Z95" s="66" t="s">
        <v>359</v>
      </c>
      <c r="AA95" s="78">
        <f>+J95*$AA$4</f>
        <v>0</v>
      </c>
      <c r="AB95" s="78">
        <f>+J95-AA95</f>
        <v>-100000</v>
      </c>
    </row>
    <row r="96" spans="1:28" s="81" customFormat="1" ht="23.25" x14ac:dyDescent="0.2">
      <c r="A96" s="66" t="s">
        <v>360</v>
      </c>
      <c r="B96" s="66" t="s">
        <v>371</v>
      </c>
      <c r="C96" s="66" t="s">
        <v>373</v>
      </c>
      <c r="D96" s="67">
        <v>3742</v>
      </c>
      <c r="E96" s="66" t="s">
        <v>393</v>
      </c>
      <c r="F96" s="68" t="s">
        <v>594</v>
      </c>
      <c r="G96" s="69">
        <v>42450</v>
      </c>
      <c r="H96" s="68" t="s">
        <v>545</v>
      </c>
      <c r="I96" s="70" t="s">
        <v>366</v>
      </c>
      <c r="J96" s="71">
        <v>-700000</v>
      </c>
      <c r="K96" s="70" t="s">
        <v>358</v>
      </c>
      <c r="L96" s="72">
        <v>-700000</v>
      </c>
      <c r="M96" s="73">
        <v>-33.573</v>
      </c>
      <c r="N96" s="74" t="s">
        <v>685</v>
      </c>
      <c r="O96" s="66"/>
      <c r="P96" s="66"/>
      <c r="Q96" s="66"/>
      <c r="R96" s="66"/>
      <c r="S96" s="66"/>
      <c r="T96" s="75">
        <v>0</v>
      </c>
      <c r="U96" s="66"/>
      <c r="V96" s="66"/>
      <c r="W96" s="66" t="s">
        <v>545</v>
      </c>
      <c r="X96" s="66"/>
      <c r="Y96" s="66"/>
      <c r="Z96" s="66" t="s">
        <v>359</v>
      </c>
      <c r="AA96" s="78">
        <f>+J96*$AA$4</f>
        <v>0</v>
      </c>
      <c r="AB96" s="78">
        <f>+J96-AA96</f>
        <v>-700000</v>
      </c>
    </row>
    <row r="97" spans="1:28" s="81" customFormat="1" ht="23.25" x14ac:dyDescent="0.2">
      <c r="A97" s="66" t="s">
        <v>360</v>
      </c>
      <c r="B97" s="66" t="s">
        <v>371</v>
      </c>
      <c r="C97" s="66" t="s">
        <v>373</v>
      </c>
      <c r="D97" s="67">
        <v>3742</v>
      </c>
      <c r="E97" s="66" t="s">
        <v>393</v>
      </c>
      <c r="F97" s="68" t="s">
        <v>549</v>
      </c>
      <c r="G97" s="69">
        <v>42453</v>
      </c>
      <c r="H97" s="68" t="s">
        <v>545</v>
      </c>
      <c r="I97" s="70" t="s">
        <v>366</v>
      </c>
      <c r="J97" s="71">
        <v>-5982799</v>
      </c>
      <c r="K97" s="70" t="s">
        <v>358</v>
      </c>
      <c r="L97" s="72">
        <v>-5982799</v>
      </c>
      <c r="M97" s="73">
        <v>-286.94499999999999</v>
      </c>
      <c r="N97" s="74" t="s">
        <v>686</v>
      </c>
      <c r="O97" s="66"/>
      <c r="P97" s="66"/>
      <c r="Q97" s="66"/>
      <c r="R97" s="66"/>
      <c r="S97" s="66"/>
      <c r="T97" s="75">
        <v>0</v>
      </c>
      <c r="U97" s="66"/>
      <c r="V97" s="66"/>
      <c r="W97" s="66" t="s">
        <v>545</v>
      </c>
      <c r="X97" s="66"/>
      <c r="Y97" s="66"/>
      <c r="Z97" s="66" t="s">
        <v>359</v>
      </c>
      <c r="AA97" s="83">
        <f>+SUBTOTAL(9,AA1:AA96)</f>
        <v>0.35</v>
      </c>
      <c r="AB97" s="83">
        <f>+SUBTOTAL(9,AB1:AB96)</f>
        <v>-69597999.349999994</v>
      </c>
    </row>
    <row r="98" spans="1:28" s="81" customFormat="1" ht="23.25" x14ac:dyDescent="0.2">
      <c r="A98" s="66" t="s">
        <v>360</v>
      </c>
      <c r="B98" s="66" t="s">
        <v>371</v>
      </c>
      <c r="C98" s="66" t="s">
        <v>373</v>
      </c>
      <c r="D98" s="67">
        <v>3742</v>
      </c>
      <c r="E98" s="66" t="s">
        <v>393</v>
      </c>
      <c r="F98" s="68" t="s">
        <v>504</v>
      </c>
      <c r="G98" s="69">
        <v>42460</v>
      </c>
      <c r="H98" s="68" t="s">
        <v>545</v>
      </c>
      <c r="I98" s="70" t="s">
        <v>357</v>
      </c>
      <c r="J98" s="71">
        <v>368400</v>
      </c>
      <c r="K98" s="70" t="s">
        <v>358</v>
      </c>
      <c r="L98" s="72">
        <v>368400</v>
      </c>
      <c r="M98" s="73">
        <v>17.669</v>
      </c>
      <c r="N98" s="74" t="s">
        <v>687</v>
      </c>
      <c r="O98" s="66"/>
      <c r="P98" s="66"/>
      <c r="Q98" s="66"/>
      <c r="R98" s="66"/>
      <c r="S98" s="66"/>
      <c r="T98" s="75">
        <v>0</v>
      </c>
      <c r="U98" s="66"/>
      <c r="V98" s="66"/>
      <c r="W98" s="66" t="s">
        <v>545</v>
      </c>
      <c r="X98" s="66"/>
      <c r="Y98" s="66"/>
      <c r="Z98" s="66" t="s">
        <v>359</v>
      </c>
      <c r="AA98" s="77">
        <f>+J98*$AA$4</f>
        <v>0</v>
      </c>
    </row>
  </sheetData>
  <autoFilter ref="A1:AB98"/>
  <dataValidations count="1">
    <dataValidation type="textLength" errorStyle="information" allowBlank="1" showInputMessage="1" showErrorMessage="1" error="XLBVal:8=VW1_x000d__x000a_XLBRowCount:3=181_x000d__x000a_XLBColCount:3=26_x000d__x000a_Style:2=2_x000d__x000a_" sqref="A2">
      <formula1>0</formula1>
      <formula2>300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B24"/>
  <sheetViews>
    <sheetView topLeftCell="D1" workbookViewId="0">
      <selection activeCell="J2" sqref="J2"/>
    </sheetView>
  </sheetViews>
  <sheetFormatPr defaultRowHeight="12.75" x14ac:dyDescent="0.2"/>
  <cols>
    <col min="1" max="1" width="14.42578125" bestFit="1" customWidth="1"/>
    <col min="2" max="2" width="12" bestFit="1" customWidth="1"/>
    <col min="3" max="3" width="18.42578125" bestFit="1" customWidth="1"/>
    <col min="4" max="4" width="13.42578125" bestFit="1" customWidth="1"/>
    <col min="5" max="5" width="17.5703125" bestFit="1" customWidth="1"/>
    <col min="6" max="6" width="15.85546875" bestFit="1" customWidth="1"/>
    <col min="7" max="7" width="16.85546875" bestFit="1" customWidth="1"/>
    <col min="8" max="8" width="14.28515625" bestFit="1" customWidth="1"/>
    <col min="9" max="9" width="8.5703125" bestFit="1" customWidth="1"/>
    <col min="10" max="10" width="17.42578125" bestFit="1" customWidth="1"/>
    <col min="11" max="11" width="15.85546875" bestFit="1" customWidth="1"/>
    <col min="12" max="12" width="20.140625" bestFit="1" customWidth="1"/>
    <col min="13" max="13" width="17.28515625" bestFit="1" customWidth="1"/>
    <col min="14" max="14" width="23" bestFit="1" customWidth="1"/>
    <col min="15" max="15" width="19.28515625" bestFit="1" customWidth="1"/>
    <col min="16" max="16" width="17.7109375" bestFit="1" customWidth="1"/>
    <col min="17" max="17" width="9.7109375" bestFit="1" customWidth="1"/>
    <col min="20" max="20" width="4.5703125" bestFit="1" customWidth="1"/>
    <col min="21" max="21" width="9" bestFit="1" customWidth="1"/>
    <col min="26" max="26" width="3.28515625" bestFit="1" customWidth="1"/>
    <col min="27" max="27" width="8.85546875" bestFit="1" customWidth="1"/>
    <col min="28" max="28" width="12" bestFit="1" customWidth="1"/>
  </cols>
  <sheetData>
    <row r="1" spans="1:28" s="64" customFormat="1" ht="24" x14ac:dyDescent="0.2">
      <c r="A1" s="63" t="s">
        <v>339</v>
      </c>
      <c r="B1" s="63" t="s">
        <v>340</v>
      </c>
      <c r="C1" s="63" t="s">
        <v>341</v>
      </c>
      <c r="D1" s="63" t="s">
        <v>342</v>
      </c>
      <c r="E1" s="63" t="s">
        <v>343</v>
      </c>
      <c r="F1" s="63" t="s">
        <v>344</v>
      </c>
      <c r="G1" s="63" t="s">
        <v>345</v>
      </c>
      <c r="H1" s="63" t="s">
        <v>346</v>
      </c>
      <c r="I1" s="63" t="s">
        <v>347</v>
      </c>
      <c r="J1" s="63" t="s">
        <v>348</v>
      </c>
      <c r="K1" s="63" t="s">
        <v>349</v>
      </c>
      <c r="L1" s="63" t="s">
        <v>350</v>
      </c>
      <c r="M1" s="63" t="s">
        <v>351</v>
      </c>
      <c r="N1" s="63" t="s">
        <v>352</v>
      </c>
      <c r="O1" s="63" t="s">
        <v>353</v>
      </c>
      <c r="U1" s="64" t="s">
        <v>354</v>
      </c>
      <c r="AA1" s="65">
        <v>0.35</v>
      </c>
      <c r="AB1" s="65">
        <v>0.65</v>
      </c>
    </row>
    <row r="2" spans="1:28" s="76" customFormat="1" x14ac:dyDescent="0.2">
      <c r="A2" s="85" t="s">
        <v>360</v>
      </c>
      <c r="B2" s="85" t="s">
        <v>691</v>
      </c>
      <c r="C2" s="85" t="s">
        <v>373</v>
      </c>
      <c r="D2" s="86">
        <v>3787</v>
      </c>
      <c r="E2" s="85" t="s">
        <v>723</v>
      </c>
      <c r="F2" s="87" t="s">
        <v>599</v>
      </c>
      <c r="G2" s="88">
        <v>42473</v>
      </c>
      <c r="H2" s="89" t="s">
        <v>688</v>
      </c>
      <c r="I2" s="90" t="s">
        <v>357</v>
      </c>
      <c r="J2" s="84">
        <v>1017141102</v>
      </c>
      <c r="K2" s="90" t="s">
        <v>358</v>
      </c>
      <c r="L2" s="92">
        <v>1017141102</v>
      </c>
      <c r="M2" s="93">
        <v>48783.745999999999</v>
      </c>
      <c r="N2" s="94" t="s">
        <v>738</v>
      </c>
      <c r="O2" s="85"/>
      <c r="P2" s="85"/>
      <c r="Q2" s="85"/>
      <c r="R2" s="85"/>
      <c r="S2" s="85"/>
      <c r="T2" s="95">
        <v>0</v>
      </c>
      <c r="U2" s="85"/>
      <c r="V2" s="85"/>
      <c r="W2" s="85"/>
      <c r="X2" s="85"/>
      <c r="Y2" s="85"/>
      <c r="Z2" s="85" t="s">
        <v>359</v>
      </c>
    </row>
    <row r="3" spans="1:28" s="76" customFormat="1" ht="34.5" x14ac:dyDescent="0.2">
      <c r="A3" s="85" t="s">
        <v>360</v>
      </c>
      <c r="B3" s="85" t="s">
        <v>691</v>
      </c>
      <c r="C3" s="85" t="s">
        <v>373</v>
      </c>
      <c r="D3" s="86">
        <v>3790</v>
      </c>
      <c r="E3" s="85" t="s">
        <v>739</v>
      </c>
      <c r="F3" s="87" t="s">
        <v>396</v>
      </c>
      <c r="G3" s="88">
        <v>42481</v>
      </c>
      <c r="H3" s="89" t="s">
        <v>688</v>
      </c>
      <c r="I3" s="90" t="s">
        <v>366</v>
      </c>
      <c r="J3" s="98">
        <v>-10528767</v>
      </c>
      <c r="K3" s="90" t="s">
        <v>358</v>
      </c>
      <c r="L3" s="92">
        <v>-10528767</v>
      </c>
      <c r="M3" s="93">
        <v>-504.97699999999998</v>
      </c>
      <c r="N3" s="94" t="s">
        <v>740</v>
      </c>
      <c r="O3" s="85" t="s">
        <v>397</v>
      </c>
      <c r="P3" s="85"/>
      <c r="Q3" s="85"/>
      <c r="R3" s="85"/>
      <c r="S3" s="85"/>
      <c r="T3" s="95">
        <v>0</v>
      </c>
      <c r="U3" s="85"/>
      <c r="V3" s="85"/>
      <c r="W3" s="85"/>
      <c r="X3" s="85"/>
      <c r="Y3" s="85"/>
      <c r="Z3" s="85" t="s">
        <v>359</v>
      </c>
    </row>
    <row r="4" spans="1:28" s="76" customFormat="1" ht="34.5" x14ac:dyDescent="0.2">
      <c r="A4" s="85" t="s">
        <v>360</v>
      </c>
      <c r="B4" s="85" t="s">
        <v>691</v>
      </c>
      <c r="C4" s="85" t="s">
        <v>373</v>
      </c>
      <c r="D4" s="86">
        <v>3791</v>
      </c>
      <c r="E4" s="85" t="s">
        <v>741</v>
      </c>
      <c r="F4" s="87" t="s">
        <v>396</v>
      </c>
      <c r="G4" s="88">
        <v>42489</v>
      </c>
      <c r="H4" s="89" t="s">
        <v>688</v>
      </c>
      <c r="I4" s="90" t="s">
        <v>366</v>
      </c>
      <c r="J4" s="98">
        <v>-55150685</v>
      </c>
      <c r="K4" s="90" t="s">
        <v>358</v>
      </c>
      <c r="L4" s="92">
        <v>-55150685</v>
      </c>
      <c r="M4" s="93">
        <v>-2645.1170000000002</v>
      </c>
      <c r="N4" s="94" t="s">
        <v>742</v>
      </c>
      <c r="O4" s="96" t="s">
        <v>397</v>
      </c>
      <c r="P4" s="85"/>
      <c r="Q4" s="85"/>
      <c r="R4" s="85"/>
      <c r="S4" s="85"/>
      <c r="T4" s="95">
        <v>0</v>
      </c>
      <c r="U4" s="85"/>
      <c r="V4" s="85"/>
      <c r="W4" s="85"/>
      <c r="X4" s="85"/>
      <c r="Y4" s="85"/>
      <c r="Z4" s="85" t="s">
        <v>359</v>
      </c>
    </row>
    <row r="5" spans="1:28" s="76" customFormat="1" x14ac:dyDescent="0.2">
      <c r="A5" s="85" t="s">
        <v>360</v>
      </c>
      <c r="B5" s="85" t="s">
        <v>691</v>
      </c>
      <c r="C5" s="85" t="s">
        <v>373</v>
      </c>
      <c r="D5" s="86">
        <v>3792</v>
      </c>
      <c r="E5" s="85" t="s">
        <v>743</v>
      </c>
      <c r="F5" s="87" t="s">
        <v>386</v>
      </c>
      <c r="G5" s="88">
        <v>42489</v>
      </c>
      <c r="H5" s="89" t="s">
        <v>688</v>
      </c>
      <c r="I5" s="90" t="s">
        <v>366</v>
      </c>
      <c r="J5" s="91">
        <v>-500000000</v>
      </c>
      <c r="K5" s="90" t="s">
        <v>358</v>
      </c>
      <c r="L5" s="92">
        <v>-500000000</v>
      </c>
      <c r="M5" s="93">
        <v>-23980.814999999999</v>
      </c>
      <c r="N5" s="94" t="s">
        <v>744</v>
      </c>
      <c r="O5" s="96"/>
      <c r="P5" s="85"/>
      <c r="Q5" s="85"/>
      <c r="R5" s="85"/>
      <c r="S5" s="85"/>
      <c r="T5" s="95">
        <v>0</v>
      </c>
      <c r="U5" s="85"/>
      <c r="V5" s="85"/>
      <c r="W5" s="85"/>
      <c r="X5" s="85"/>
      <c r="Y5" s="85"/>
      <c r="Z5" s="85" t="s">
        <v>359</v>
      </c>
    </row>
    <row r="6" spans="1:28" s="76" customFormat="1" ht="23.25" x14ac:dyDescent="0.2">
      <c r="A6" s="85" t="s">
        <v>360</v>
      </c>
      <c r="B6" s="85" t="s">
        <v>698</v>
      </c>
      <c r="C6" s="85" t="s">
        <v>373</v>
      </c>
      <c r="D6" s="86">
        <v>3946</v>
      </c>
      <c r="E6" s="85" t="s">
        <v>728</v>
      </c>
      <c r="F6" s="87" t="s">
        <v>595</v>
      </c>
      <c r="G6" s="88">
        <v>42494</v>
      </c>
      <c r="H6" s="89" t="s">
        <v>688</v>
      </c>
      <c r="I6" s="90" t="s">
        <v>357</v>
      </c>
      <c r="J6" s="91">
        <v>500000000</v>
      </c>
      <c r="K6" s="90" t="s">
        <v>358</v>
      </c>
      <c r="L6" s="92">
        <v>500000000</v>
      </c>
      <c r="M6" s="93">
        <v>23980.814999999999</v>
      </c>
      <c r="N6" s="94" t="s">
        <v>689</v>
      </c>
      <c r="O6" s="96"/>
      <c r="P6" s="85"/>
      <c r="Q6" s="85"/>
      <c r="R6" s="85"/>
      <c r="S6" s="85"/>
      <c r="T6" s="95">
        <v>0</v>
      </c>
      <c r="U6" s="85"/>
      <c r="V6" s="85"/>
      <c r="W6" s="85"/>
      <c r="X6" s="85"/>
      <c r="Y6" s="85"/>
      <c r="Z6" s="85" t="s">
        <v>359</v>
      </c>
    </row>
    <row r="7" spans="1:28" s="76" customFormat="1" ht="23.25" x14ac:dyDescent="0.2">
      <c r="A7" s="85" t="s">
        <v>360</v>
      </c>
      <c r="B7" s="85" t="s">
        <v>698</v>
      </c>
      <c r="C7" s="85" t="s">
        <v>373</v>
      </c>
      <c r="D7" s="86">
        <v>3946</v>
      </c>
      <c r="E7" s="85" t="s">
        <v>728</v>
      </c>
      <c r="F7" s="87" t="s">
        <v>394</v>
      </c>
      <c r="G7" s="88">
        <v>42501</v>
      </c>
      <c r="H7" s="89" t="s">
        <v>688</v>
      </c>
      <c r="I7" s="90" t="s">
        <v>357</v>
      </c>
      <c r="J7" s="91">
        <v>500000000</v>
      </c>
      <c r="K7" s="90" t="s">
        <v>358</v>
      </c>
      <c r="L7" s="92">
        <v>500000000</v>
      </c>
      <c r="M7" s="93">
        <v>23980.814999999999</v>
      </c>
      <c r="N7" s="94" t="s">
        <v>745</v>
      </c>
      <c r="O7" s="96"/>
      <c r="P7" s="85"/>
      <c r="Q7" s="85"/>
      <c r="R7" s="85"/>
      <c r="S7" s="85"/>
      <c r="T7" s="95">
        <v>0</v>
      </c>
      <c r="U7" s="85"/>
      <c r="V7" s="85"/>
      <c r="W7" s="85"/>
      <c r="X7" s="85"/>
      <c r="Y7" s="85"/>
      <c r="Z7" s="85" t="s">
        <v>359</v>
      </c>
    </row>
    <row r="8" spans="1:28" s="76" customFormat="1" x14ac:dyDescent="0.2">
      <c r="A8" s="85" t="s">
        <v>360</v>
      </c>
      <c r="B8" s="85" t="s">
        <v>698</v>
      </c>
      <c r="C8" s="85" t="s">
        <v>373</v>
      </c>
      <c r="D8" s="86">
        <v>3946</v>
      </c>
      <c r="E8" s="85" t="s">
        <v>728</v>
      </c>
      <c r="F8" s="87" t="s">
        <v>599</v>
      </c>
      <c r="G8" s="88">
        <v>42514</v>
      </c>
      <c r="H8" s="89" t="s">
        <v>688</v>
      </c>
      <c r="I8" s="90" t="s">
        <v>357</v>
      </c>
      <c r="J8" s="91">
        <v>3089796667</v>
      </c>
      <c r="K8" s="90" t="s">
        <v>358</v>
      </c>
      <c r="L8" s="92">
        <v>3089796667</v>
      </c>
      <c r="M8" s="93">
        <v>148191.68700000001</v>
      </c>
      <c r="N8" s="94" t="s">
        <v>738</v>
      </c>
      <c r="O8" s="96"/>
      <c r="P8" s="85"/>
      <c r="Q8" s="85"/>
      <c r="R8" s="85"/>
      <c r="S8" s="85"/>
      <c r="T8" s="95">
        <v>0</v>
      </c>
      <c r="U8" s="85"/>
      <c r="V8" s="85"/>
      <c r="W8" s="85"/>
      <c r="X8" s="85"/>
      <c r="Y8" s="85"/>
      <c r="Z8" s="85" t="s">
        <v>359</v>
      </c>
    </row>
    <row r="9" spans="1:28" s="76" customFormat="1" ht="23.25" x14ac:dyDescent="0.2">
      <c r="A9" s="85" t="s">
        <v>360</v>
      </c>
      <c r="B9" s="85" t="s">
        <v>698</v>
      </c>
      <c r="C9" s="85" t="s">
        <v>373</v>
      </c>
      <c r="D9" s="86">
        <v>3946</v>
      </c>
      <c r="E9" s="85" t="s">
        <v>728</v>
      </c>
      <c r="F9" s="87" t="s">
        <v>389</v>
      </c>
      <c r="G9" s="88">
        <v>42515</v>
      </c>
      <c r="H9" s="89" t="s">
        <v>688</v>
      </c>
      <c r="I9" s="90" t="s">
        <v>357</v>
      </c>
      <c r="J9" s="91">
        <v>1500000000</v>
      </c>
      <c r="K9" s="90" t="s">
        <v>358</v>
      </c>
      <c r="L9" s="92">
        <v>1500000000</v>
      </c>
      <c r="M9" s="93">
        <v>71942.445999999996</v>
      </c>
      <c r="N9" s="94" t="s">
        <v>746</v>
      </c>
      <c r="O9" s="96"/>
      <c r="P9" s="85"/>
      <c r="Q9" s="85"/>
      <c r="R9" s="85"/>
      <c r="S9" s="85"/>
      <c r="T9" s="95">
        <v>0</v>
      </c>
      <c r="U9" s="85"/>
      <c r="V9" s="85"/>
      <c r="W9" s="85"/>
      <c r="X9" s="85"/>
      <c r="Y9" s="85"/>
      <c r="Z9" s="85" t="s">
        <v>359</v>
      </c>
    </row>
    <row r="10" spans="1:28" s="76" customFormat="1" ht="23.25" x14ac:dyDescent="0.2">
      <c r="A10" s="85" t="s">
        <v>360</v>
      </c>
      <c r="B10" s="85" t="s">
        <v>698</v>
      </c>
      <c r="C10" s="85" t="s">
        <v>373</v>
      </c>
      <c r="D10" s="86">
        <v>3946</v>
      </c>
      <c r="E10" s="85" t="s">
        <v>728</v>
      </c>
      <c r="F10" s="87" t="s">
        <v>606</v>
      </c>
      <c r="G10" s="88">
        <v>42515</v>
      </c>
      <c r="H10" s="89" t="s">
        <v>688</v>
      </c>
      <c r="I10" s="90" t="s">
        <v>357</v>
      </c>
      <c r="J10" s="91">
        <v>1000000000</v>
      </c>
      <c r="K10" s="90" t="s">
        <v>358</v>
      </c>
      <c r="L10" s="92">
        <v>1000000000</v>
      </c>
      <c r="M10" s="93">
        <v>47961.631000000001</v>
      </c>
      <c r="N10" s="94" t="s">
        <v>747</v>
      </c>
      <c r="O10" s="96"/>
      <c r="P10" s="85"/>
      <c r="Q10" s="85"/>
      <c r="R10" s="85"/>
      <c r="S10" s="85"/>
      <c r="T10" s="95">
        <v>0</v>
      </c>
      <c r="U10" s="85"/>
      <c r="V10" s="85"/>
      <c r="W10" s="85"/>
      <c r="X10" s="85"/>
      <c r="Y10" s="85"/>
      <c r="Z10" s="85" t="s">
        <v>359</v>
      </c>
    </row>
    <row r="11" spans="1:28" s="76" customFormat="1" ht="23.25" x14ac:dyDescent="0.2">
      <c r="A11" s="85" t="s">
        <v>360</v>
      </c>
      <c r="B11" s="85" t="s">
        <v>698</v>
      </c>
      <c r="C11" s="85" t="s">
        <v>373</v>
      </c>
      <c r="D11" s="86">
        <v>3946</v>
      </c>
      <c r="E11" s="85" t="s">
        <v>728</v>
      </c>
      <c r="F11" s="87" t="s">
        <v>607</v>
      </c>
      <c r="G11" s="88">
        <v>42516</v>
      </c>
      <c r="H11" s="89" t="s">
        <v>688</v>
      </c>
      <c r="I11" s="90" t="s">
        <v>357</v>
      </c>
      <c r="J11" s="91">
        <v>200000000</v>
      </c>
      <c r="K11" s="90" t="s">
        <v>358</v>
      </c>
      <c r="L11" s="92">
        <v>200000000</v>
      </c>
      <c r="M11" s="93">
        <v>9592.3259999999991</v>
      </c>
      <c r="N11" s="94" t="s">
        <v>748</v>
      </c>
      <c r="O11" s="96"/>
      <c r="P11" s="85"/>
      <c r="Q11" s="85"/>
      <c r="R11" s="85"/>
      <c r="S11" s="85"/>
      <c r="T11" s="95">
        <v>0</v>
      </c>
      <c r="U11" s="85"/>
      <c r="V11" s="85"/>
      <c r="W11" s="85"/>
      <c r="X11" s="85"/>
      <c r="Y11" s="85"/>
      <c r="Z11" s="85" t="s">
        <v>359</v>
      </c>
    </row>
    <row r="12" spans="1:28" s="76" customFormat="1" ht="23.25" x14ac:dyDescent="0.2">
      <c r="A12" s="85" t="s">
        <v>360</v>
      </c>
      <c r="B12" s="85" t="s">
        <v>698</v>
      </c>
      <c r="C12" s="85" t="s">
        <v>373</v>
      </c>
      <c r="D12" s="86">
        <v>3946</v>
      </c>
      <c r="E12" s="85" t="s">
        <v>728</v>
      </c>
      <c r="F12" s="87" t="s">
        <v>391</v>
      </c>
      <c r="G12" s="88">
        <v>42520</v>
      </c>
      <c r="H12" s="89" t="s">
        <v>688</v>
      </c>
      <c r="I12" s="90" t="s">
        <v>357</v>
      </c>
      <c r="J12" s="91">
        <v>1000000000</v>
      </c>
      <c r="K12" s="90" t="s">
        <v>358</v>
      </c>
      <c r="L12" s="92">
        <v>1000000000</v>
      </c>
      <c r="M12" s="93">
        <v>47961.631000000001</v>
      </c>
      <c r="N12" s="94" t="s">
        <v>749</v>
      </c>
      <c r="O12" s="96"/>
      <c r="P12" s="85"/>
      <c r="Q12" s="85"/>
      <c r="R12" s="85"/>
      <c r="S12" s="85"/>
      <c r="T12" s="95">
        <v>0</v>
      </c>
      <c r="U12" s="85"/>
      <c r="V12" s="85"/>
      <c r="W12" s="85"/>
      <c r="X12" s="85"/>
      <c r="Y12" s="85"/>
      <c r="Z12" s="85" t="s">
        <v>359</v>
      </c>
      <c r="AA12" s="97">
        <v>-247624.99999999997</v>
      </c>
      <c r="AB12" s="97">
        <v>-459875</v>
      </c>
    </row>
    <row r="13" spans="1:28" s="76" customFormat="1" x14ac:dyDescent="0.2">
      <c r="A13" s="85" t="s">
        <v>360</v>
      </c>
      <c r="B13" s="85" t="s">
        <v>698</v>
      </c>
      <c r="C13" s="85" t="s">
        <v>373</v>
      </c>
      <c r="D13" s="86">
        <v>3947</v>
      </c>
      <c r="E13" s="85" t="s">
        <v>750</v>
      </c>
      <c r="F13" s="87" t="s">
        <v>386</v>
      </c>
      <c r="G13" s="88">
        <v>42521</v>
      </c>
      <c r="H13" s="89" t="s">
        <v>688</v>
      </c>
      <c r="I13" s="90" t="s">
        <v>366</v>
      </c>
      <c r="J13" s="91">
        <v>-1970000000</v>
      </c>
      <c r="K13" s="90" t="s">
        <v>358</v>
      </c>
      <c r="L13" s="92">
        <v>-1970000000</v>
      </c>
      <c r="M13" s="93">
        <v>-94484.411999999997</v>
      </c>
      <c r="N13" s="94" t="s">
        <v>751</v>
      </c>
      <c r="O13" s="96"/>
      <c r="P13" s="85"/>
      <c r="Q13" s="85"/>
      <c r="R13" s="85"/>
      <c r="S13" s="85"/>
      <c r="T13" s="95">
        <v>0</v>
      </c>
      <c r="U13" s="85"/>
      <c r="V13" s="85"/>
      <c r="W13" s="85"/>
      <c r="X13" s="85"/>
      <c r="Y13" s="85"/>
      <c r="Z13" s="85" t="s">
        <v>359</v>
      </c>
      <c r="AA13" s="97">
        <v>247624.99999999997</v>
      </c>
      <c r="AB13" s="97">
        <v>459875</v>
      </c>
    </row>
    <row r="14" spans="1:28" s="76" customFormat="1" ht="23.25" x14ac:dyDescent="0.2">
      <c r="A14" s="85" t="s">
        <v>360</v>
      </c>
      <c r="B14" s="85" t="s">
        <v>705</v>
      </c>
      <c r="C14" s="85" t="s">
        <v>373</v>
      </c>
      <c r="D14" s="86">
        <v>4026</v>
      </c>
      <c r="E14" s="85" t="s">
        <v>734</v>
      </c>
      <c r="F14" s="87" t="s">
        <v>595</v>
      </c>
      <c r="G14" s="88">
        <v>42522</v>
      </c>
      <c r="H14" s="89" t="s">
        <v>688</v>
      </c>
      <c r="I14" s="90" t="s">
        <v>357</v>
      </c>
      <c r="J14" s="91">
        <v>500000000</v>
      </c>
      <c r="K14" s="90" t="s">
        <v>358</v>
      </c>
      <c r="L14" s="92">
        <v>500000000</v>
      </c>
      <c r="M14" s="93">
        <v>23980.814999999999</v>
      </c>
      <c r="N14" s="94" t="s">
        <v>752</v>
      </c>
      <c r="O14" s="85"/>
      <c r="P14" s="85"/>
      <c r="Q14" s="85"/>
      <c r="R14" s="85"/>
      <c r="S14" s="85"/>
      <c r="T14" s="95">
        <v>0</v>
      </c>
      <c r="U14" s="85"/>
      <c r="V14" s="85"/>
      <c r="W14" s="85"/>
      <c r="X14" s="85"/>
      <c r="Y14" s="85"/>
      <c r="Z14" s="85" t="s">
        <v>359</v>
      </c>
      <c r="AA14" s="97">
        <v>-455000</v>
      </c>
      <c r="AB14" s="97">
        <v>-845000</v>
      </c>
    </row>
    <row r="15" spans="1:28" s="76" customFormat="1" ht="23.25" x14ac:dyDescent="0.2">
      <c r="A15" s="85" t="s">
        <v>360</v>
      </c>
      <c r="B15" s="85" t="s">
        <v>705</v>
      </c>
      <c r="C15" s="85" t="s">
        <v>373</v>
      </c>
      <c r="D15" s="86">
        <v>4026</v>
      </c>
      <c r="E15" s="85" t="s">
        <v>734</v>
      </c>
      <c r="F15" s="87" t="s">
        <v>599</v>
      </c>
      <c r="G15" s="88">
        <v>42537</v>
      </c>
      <c r="H15" s="89" t="s">
        <v>688</v>
      </c>
      <c r="I15" s="90" t="s">
        <v>366</v>
      </c>
      <c r="J15" s="99">
        <v>-1085600000</v>
      </c>
      <c r="K15" s="90" t="s">
        <v>358</v>
      </c>
      <c r="L15" s="92">
        <v>-1085600000</v>
      </c>
      <c r="M15" s="93">
        <v>-52067.146000000001</v>
      </c>
      <c r="N15" s="94" t="s">
        <v>753</v>
      </c>
      <c r="O15" s="85"/>
      <c r="P15" s="85"/>
      <c r="Q15" s="85"/>
      <c r="R15" s="85"/>
      <c r="S15" s="85"/>
      <c r="T15" s="95">
        <v>0</v>
      </c>
      <c r="U15" s="85"/>
      <c r="V15" s="85"/>
      <c r="W15" s="85"/>
      <c r="X15" s="85"/>
      <c r="Y15" s="85"/>
      <c r="Z15" s="85" t="s">
        <v>359</v>
      </c>
    </row>
    <row r="16" spans="1:28" s="76" customFormat="1" x14ac:dyDescent="0.2">
      <c r="A16" s="85" t="s">
        <v>360</v>
      </c>
      <c r="B16" s="85" t="s">
        <v>705</v>
      </c>
      <c r="C16" s="85" t="s">
        <v>373</v>
      </c>
      <c r="D16" s="86">
        <v>4026</v>
      </c>
      <c r="E16" s="85" t="s">
        <v>734</v>
      </c>
      <c r="F16" s="87" t="s">
        <v>389</v>
      </c>
      <c r="G16" s="88">
        <v>42538</v>
      </c>
      <c r="H16" s="89" t="s">
        <v>688</v>
      </c>
      <c r="I16" s="90" t="s">
        <v>357</v>
      </c>
      <c r="J16" s="84">
        <v>6563000000</v>
      </c>
      <c r="K16" s="90" t="s">
        <v>358</v>
      </c>
      <c r="L16" s="92">
        <v>6563000000</v>
      </c>
      <c r="M16" s="93">
        <v>314772.18199999997</v>
      </c>
      <c r="N16" s="94" t="s">
        <v>754</v>
      </c>
      <c r="O16" s="85"/>
      <c r="P16" s="85"/>
      <c r="Q16" s="85"/>
      <c r="R16" s="85"/>
      <c r="S16" s="85"/>
      <c r="T16" s="95">
        <v>0</v>
      </c>
      <c r="U16" s="85"/>
      <c r="V16" s="85"/>
      <c r="W16" s="85"/>
      <c r="X16" s="85"/>
      <c r="Y16" s="85"/>
      <c r="Z16" s="85" t="s">
        <v>359</v>
      </c>
    </row>
    <row r="17" spans="1:27" s="76" customFormat="1" x14ac:dyDescent="0.2">
      <c r="A17" s="85" t="s">
        <v>360</v>
      </c>
      <c r="B17" s="85" t="s">
        <v>705</v>
      </c>
      <c r="C17" s="85" t="s">
        <v>373</v>
      </c>
      <c r="D17" s="86">
        <v>4026</v>
      </c>
      <c r="E17" s="85" t="s">
        <v>734</v>
      </c>
      <c r="F17" s="87" t="s">
        <v>606</v>
      </c>
      <c r="G17" s="88">
        <v>42541</v>
      </c>
      <c r="H17" s="89" t="s">
        <v>688</v>
      </c>
      <c r="I17" s="90" t="s">
        <v>357</v>
      </c>
      <c r="J17" s="84">
        <v>500000000</v>
      </c>
      <c r="K17" s="90" t="s">
        <v>358</v>
      </c>
      <c r="L17" s="92">
        <v>500000000</v>
      </c>
      <c r="M17" s="93">
        <v>23980.814999999999</v>
      </c>
      <c r="N17" s="94" t="s">
        <v>754</v>
      </c>
      <c r="O17" s="85"/>
      <c r="P17" s="85"/>
      <c r="Q17" s="85"/>
      <c r="R17" s="85"/>
      <c r="S17" s="85"/>
      <c r="T17" s="95">
        <v>0</v>
      </c>
      <c r="U17" s="85"/>
      <c r="V17" s="85"/>
      <c r="W17" s="85"/>
      <c r="X17" s="85"/>
      <c r="Y17" s="85"/>
      <c r="Z17" s="85" t="s">
        <v>359</v>
      </c>
    </row>
    <row r="18" spans="1:27" s="76" customFormat="1" ht="23.25" x14ac:dyDescent="0.2">
      <c r="A18" s="85" t="s">
        <v>360</v>
      </c>
      <c r="B18" s="85" t="s">
        <v>705</v>
      </c>
      <c r="C18" s="85" t="s">
        <v>373</v>
      </c>
      <c r="D18" s="86">
        <v>4026</v>
      </c>
      <c r="E18" s="85" t="s">
        <v>734</v>
      </c>
      <c r="F18" s="87" t="s">
        <v>607</v>
      </c>
      <c r="G18" s="88">
        <v>42541</v>
      </c>
      <c r="H18" s="89" t="s">
        <v>688</v>
      </c>
      <c r="I18" s="90" t="s">
        <v>357</v>
      </c>
      <c r="J18" s="91">
        <v>203075068</v>
      </c>
      <c r="K18" s="90" t="s">
        <v>358</v>
      </c>
      <c r="L18" s="92">
        <v>203075068</v>
      </c>
      <c r="M18" s="93">
        <v>9739.8109999999997</v>
      </c>
      <c r="N18" s="94" t="s">
        <v>755</v>
      </c>
      <c r="O18" s="85"/>
      <c r="P18" s="85"/>
      <c r="Q18" s="85"/>
      <c r="R18" s="85"/>
      <c r="S18" s="85"/>
      <c r="T18" s="95">
        <v>0</v>
      </c>
      <c r="U18" s="85"/>
      <c r="V18" s="85"/>
      <c r="W18" s="85"/>
      <c r="X18" s="85"/>
      <c r="Y18" s="85"/>
      <c r="Z18" s="85" t="s">
        <v>359</v>
      </c>
    </row>
    <row r="19" spans="1:27" s="76" customFormat="1" x14ac:dyDescent="0.2">
      <c r="A19" s="85" t="s">
        <v>360</v>
      </c>
      <c r="B19" s="85" t="s">
        <v>705</v>
      </c>
      <c r="C19" s="85" t="s">
        <v>373</v>
      </c>
      <c r="D19" s="86">
        <v>4026</v>
      </c>
      <c r="E19" s="85" t="s">
        <v>734</v>
      </c>
      <c r="F19" s="87" t="s">
        <v>391</v>
      </c>
      <c r="G19" s="88">
        <v>42543</v>
      </c>
      <c r="H19" s="89" t="s">
        <v>688</v>
      </c>
      <c r="I19" s="90" t="s">
        <v>366</v>
      </c>
      <c r="J19" s="99">
        <v>-4000000000</v>
      </c>
      <c r="K19" s="90" t="s">
        <v>358</v>
      </c>
      <c r="L19" s="92">
        <v>-4000000000</v>
      </c>
      <c r="M19" s="93">
        <v>-191846.52299999999</v>
      </c>
      <c r="N19" s="94" t="s">
        <v>756</v>
      </c>
      <c r="O19" s="85"/>
      <c r="P19" s="85"/>
      <c r="Q19" s="85"/>
      <c r="R19" s="85"/>
      <c r="S19" s="85"/>
      <c r="T19" s="95">
        <v>0</v>
      </c>
      <c r="U19" s="85"/>
      <c r="V19" s="85"/>
      <c r="W19" s="85"/>
      <c r="X19" s="85"/>
      <c r="Y19" s="85"/>
      <c r="Z19" s="85" t="s">
        <v>359</v>
      </c>
    </row>
    <row r="20" spans="1:27" s="76" customFormat="1" ht="23.25" x14ac:dyDescent="0.2">
      <c r="A20" s="85" t="s">
        <v>360</v>
      </c>
      <c r="B20" s="85" t="s">
        <v>705</v>
      </c>
      <c r="C20" s="85" t="s">
        <v>373</v>
      </c>
      <c r="D20" s="86">
        <v>4026</v>
      </c>
      <c r="E20" s="85" t="s">
        <v>734</v>
      </c>
      <c r="F20" s="87" t="s">
        <v>392</v>
      </c>
      <c r="G20" s="88">
        <v>42544</v>
      </c>
      <c r="H20" s="89" t="s">
        <v>688</v>
      </c>
      <c r="I20" s="90" t="s">
        <v>357</v>
      </c>
      <c r="J20" s="91">
        <v>500000000</v>
      </c>
      <c r="K20" s="90" t="s">
        <v>358</v>
      </c>
      <c r="L20" s="92">
        <v>500000000</v>
      </c>
      <c r="M20" s="93">
        <v>23980.814999999999</v>
      </c>
      <c r="N20" s="94" t="s">
        <v>757</v>
      </c>
      <c r="O20" s="85"/>
      <c r="P20" s="85"/>
      <c r="Q20" s="85"/>
      <c r="R20" s="85"/>
      <c r="S20" s="85"/>
      <c r="T20" s="95">
        <v>0</v>
      </c>
      <c r="U20" s="85"/>
      <c r="V20" s="85"/>
      <c r="W20" s="85"/>
      <c r="X20" s="85"/>
      <c r="Y20" s="85"/>
      <c r="Z20" s="85" t="s">
        <v>359</v>
      </c>
    </row>
    <row r="21" spans="1:27" s="76" customFormat="1" ht="23.25" x14ac:dyDescent="0.2">
      <c r="A21" s="85" t="s">
        <v>360</v>
      </c>
      <c r="B21" s="85" t="s">
        <v>705</v>
      </c>
      <c r="C21" s="85" t="s">
        <v>373</v>
      </c>
      <c r="D21" s="86">
        <v>4026</v>
      </c>
      <c r="E21" s="85" t="s">
        <v>734</v>
      </c>
      <c r="F21" s="87" t="s">
        <v>758</v>
      </c>
      <c r="G21" s="88">
        <v>42545</v>
      </c>
      <c r="H21" s="89" t="s">
        <v>688</v>
      </c>
      <c r="I21" s="90" t="s">
        <v>357</v>
      </c>
      <c r="J21" s="91">
        <v>700000000</v>
      </c>
      <c r="K21" s="90" t="s">
        <v>358</v>
      </c>
      <c r="L21" s="92">
        <v>700000000</v>
      </c>
      <c r="M21" s="93">
        <v>33573.141000000003</v>
      </c>
      <c r="N21" s="94" t="s">
        <v>759</v>
      </c>
      <c r="O21" s="85"/>
      <c r="P21" s="85"/>
      <c r="Q21" s="85"/>
      <c r="R21" s="85"/>
      <c r="S21" s="85"/>
      <c r="T21" s="95">
        <v>0</v>
      </c>
      <c r="U21" s="85"/>
      <c r="V21" s="85"/>
      <c r="W21" s="85"/>
      <c r="X21" s="85"/>
      <c r="Y21" s="85"/>
      <c r="Z21" s="85" t="s">
        <v>359</v>
      </c>
    </row>
    <row r="22" spans="1:27" s="76" customFormat="1" ht="34.5" x14ac:dyDescent="0.2">
      <c r="A22" s="85" t="s">
        <v>360</v>
      </c>
      <c r="B22" s="85" t="s">
        <v>705</v>
      </c>
      <c r="C22" s="85" t="s">
        <v>373</v>
      </c>
      <c r="D22" s="86">
        <v>4026</v>
      </c>
      <c r="E22" s="85" t="s">
        <v>734</v>
      </c>
      <c r="F22" s="87" t="s">
        <v>760</v>
      </c>
      <c r="G22" s="88">
        <v>42551</v>
      </c>
      <c r="H22" s="89" t="s">
        <v>688</v>
      </c>
      <c r="I22" s="90" t="s">
        <v>366</v>
      </c>
      <c r="J22" s="91">
        <v>-3897000000</v>
      </c>
      <c r="K22" s="90" t="s">
        <v>358</v>
      </c>
      <c r="L22" s="92">
        <v>-3897000000</v>
      </c>
      <c r="M22" s="93">
        <v>-186906.47500000001</v>
      </c>
      <c r="N22" s="94" t="s">
        <v>761</v>
      </c>
      <c r="O22" s="85"/>
      <c r="P22" s="85"/>
      <c r="Q22" s="85"/>
      <c r="R22" s="85"/>
      <c r="S22" s="85"/>
      <c r="T22" s="95">
        <v>0</v>
      </c>
      <c r="U22" s="85"/>
      <c r="V22" s="85"/>
      <c r="W22" s="85"/>
      <c r="X22" s="85"/>
      <c r="Y22" s="85"/>
      <c r="Z22" s="85" t="s">
        <v>359</v>
      </c>
      <c r="AA22" s="76">
        <v>-1097950</v>
      </c>
    </row>
    <row r="23" spans="1:27" s="76" customFormat="1" ht="23.25" x14ac:dyDescent="0.2">
      <c r="A23" s="85" t="s">
        <v>360</v>
      </c>
      <c r="B23" s="85" t="s">
        <v>705</v>
      </c>
      <c r="C23" s="85" t="s">
        <v>373</v>
      </c>
      <c r="D23" s="86">
        <v>4031</v>
      </c>
      <c r="E23" s="85" t="s">
        <v>762</v>
      </c>
      <c r="F23" s="87" t="s">
        <v>386</v>
      </c>
      <c r="G23" s="88">
        <v>42551</v>
      </c>
      <c r="H23" s="89" t="s">
        <v>688</v>
      </c>
      <c r="I23" s="90" t="s">
        <v>366</v>
      </c>
      <c r="J23" s="91">
        <v>-7830000000</v>
      </c>
      <c r="K23" s="90" t="s">
        <v>358</v>
      </c>
      <c r="L23" s="92">
        <v>-7830000000</v>
      </c>
      <c r="M23" s="93">
        <v>-375539.56800000003</v>
      </c>
      <c r="N23" s="94" t="s">
        <v>763</v>
      </c>
      <c r="O23" s="85"/>
      <c r="P23" s="85"/>
      <c r="Q23" s="85"/>
      <c r="R23" s="85"/>
      <c r="S23" s="85"/>
      <c r="T23" s="95">
        <v>0</v>
      </c>
      <c r="U23" s="85"/>
      <c r="V23" s="85"/>
      <c r="W23" s="85"/>
      <c r="X23" s="85"/>
      <c r="Y23" s="85"/>
      <c r="Z23" s="85" t="s">
        <v>359</v>
      </c>
      <c r="AA23" s="76">
        <v>0</v>
      </c>
    </row>
    <row r="24" spans="1:27" s="76" customFormat="1" ht="34.5" x14ac:dyDescent="0.2">
      <c r="A24" s="85" t="s">
        <v>360</v>
      </c>
      <c r="B24" s="85" t="s">
        <v>705</v>
      </c>
      <c r="C24" s="85" t="s">
        <v>373</v>
      </c>
      <c r="D24" s="86">
        <v>4031</v>
      </c>
      <c r="E24" s="85" t="s">
        <v>762</v>
      </c>
      <c r="F24" s="87" t="s">
        <v>394</v>
      </c>
      <c r="G24" s="88">
        <v>42551</v>
      </c>
      <c r="H24" s="89" t="s">
        <v>688</v>
      </c>
      <c r="I24" s="90" t="s">
        <v>366</v>
      </c>
      <c r="J24" s="98">
        <v>-442960275</v>
      </c>
      <c r="K24" s="90" t="s">
        <v>358</v>
      </c>
      <c r="L24" s="92">
        <v>-442960275</v>
      </c>
      <c r="M24" s="93">
        <v>-21245.097000000002</v>
      </c>
      <c r="N24" s="94" t="s">
        <v>764</v>
      </c>
      <c r="O24" s="85"/>
      <c r="P24" s="85"/>
      <c r="Q24" s="85"/>
      <c r="R24" s="85"/>
      <c r="S24" s="85"/>
      <c r="T24" s="95">
        <v>0</v>
      </c>
      <c r="U24" s="85"/>
      <c r="V24" s="85"/>
      <c r="W24" s="85"/>
      <c r="X24" s="85"/>
      <c r="Y24" s="85"/>
      <c r="Z24" s="85" t="s">
        <v>359</v>
      </c>
      <c r="AA24" s="76">
        <v>244999.99999999997</v>
      </c>
    </row>
  </sheetData>
  <autoFilter ref="A1:AB19"/>
  <dataValidations count="1">
    <dataValidation type="textLength" errorStyle="information" allowBlank="1" showInputMessage="1" showErrorMessage="1" error="XLBVal:8=VW1_x000d__x000a_XLBRowCount:3=18_x000d__x000a_XLBColCount:3=26_x000d__x000a_Style:2=2_x000d__x000a_" sqref="A2">
      <formula1>0</formula1>
      <formula2>300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Tong quat</vt:lpstr>
      <vt:lpstr>BangCanDoiKeToan_06001</vt:lpstr>
      <vt:lpstr>BCKetQuaHoatDongKinhDoanh_06202</vt:lpstr>
      <vt:lpstr>BCLuuChuyenTienTe_06003</vt:lpstr>
      <vt:lpstr>Sheet1</vt:lpstr>
      <vt:lpstr>Sheet2</vt:lpstr>
      <vt:lpstr>Sheet3</vt:lpstr>
      <vt:lpstr>BangCanDoiKeToan_06001!Print_Area</vt:lpstr>
      <vt:lpstr>BCKetQuaHoatDongKinhDoanh_06202!Print_Area</vt:lpstr>
      <vt:lpstr>BCLuuChuyenTienTe_06003!Print_Area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Luu Nguyen Ngan Ha</cp:lastModifiedBy>
  <cp:lastPrinted>2016-04-11T08:30:14Z</cp:lastPrinted>
  <dcterms:created xsi:type="dcterms:W3CDTF">2013-10-21T07:48:06Z</dcterms:created>
  <dcterms:modified xsi:type="dcterms:W3CDTF">2016-07-20T09:17:59Z</dcterms:modified>
</cp:coreProperties>
</file>